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comments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86e252d39ca44573" /></Relationships>
</file>

<file path=xl/workbook.xml><?xml version="1.0" encoding="utf-8"?>
<x:workbook xmlns:x="http://schemas.openxmlformats.org/spreadsheetml/2006/main">
  <x:sheets>
    <x:sheet xmlns:r="http://schemas.openxmlformats.org/officeDocument/2006/relationships" name="Wochenplan" sheetId="1" r:id="Rbb44b8babf004aa6"/>
    <x:sheet xmlns:r="http://schemas.openxmlformats.org/officeDocument/2006/relationships" name="Stammdaten" sheetId="2" r:id="Ra9d3e56d6f0c418c"/>
    <x:sheet xmlns:r="http://schemas.openxmlformats.org/officeDocument/2006/relationships" name="Monatsübersicht" sheetId="3" r:id="R6f58e2299a944a87"/>
    <x:sheet xmlns:r="http://schemas.openxmlformats.org/officeDocument/2006/relationships" name="Anleitung" sheetId="4" r:id="R9335f73ce3c147a0"/>
  </x:sheets>
</x:workbook>
</file>

<file path=xl/comments1.xml><?xml version="1.0" encoding="utf-8"?>
<x:comments xmlns:x="http://schemas.openxmlformats.org/spreadsheetml/2006/main">
  <x:authors>
    <x:author>ShiftDesk</x:author>
  </x:authors>
  <x:commentList>
    <x:comment ref="A1" authorId="0">
      <x:text>
        <x:r>
          <x:t>Tipp: Ab 10+ Mitarbeitern wird Excel aufwändig. Teste ShiftDesk 14 Tage kostenlos: shiftdesk.app/testen</x:t>
        </x:r>
      </x:text>
    </x:comment>
  </x:commentList>
</x:comments>
</file>

<file path=xl/sharedStrings.xml><?xml version="1.0" encoding="utf-8"?>
<x:sst xmlns:x="http://schemas.openxmlformats.org/spreadsheetml/2006/main"/>
</file>

<file path=xl/styles.xml><?xml version="1.0" encoding="utf-8"?>
<styleSheet xmlns="http://schemas.openxmlformats.org/spreadsheetml/2006/main">
  <numFmts count="13">
    <numFmt numFmtId="164" formatCode="HH:MM"/>
    <numFmt numFmtId="165" formatCode="0.0"/>
    <numFmt numFmtId="166" formatCode="+0.0;-0.0;0"/>
    <numFmt numFmtId="200" formatCode="&quot;KW &quot;00"/>
    <numFmt numFmtId="201" formatCode="dd.mm.yyyy"/>
    <numFmt numFmtId="202" formatCode="0.00"/>
    <numFmt numFmtId="203" formatCode="&quot;Mo &quot;dd.mm."/>
    <numFmt numFmtId="204" formatCode="&quot;Di &quot;dd.mm."/>
    <numFmt numFmtId="205" formatCode="&quot;Mi &quot;dd.mm."/>
    <numFmt numFmtId="206" formatCode="&quot;Do &quot;dd.mm."/>
    <numFmt numFmtId="207" formatCode="&quot;Fr &quot;dd.mm."/>
    <numFmt numFmtId="208" formatCode="&quot;Sa &quot;dd.mm."/>
    <numFmt numFmtId="209" formatCode="&quot;So &quot;dd.mm."/>
  </numFmts>
  <fonts count="21">
    <font>
      <sz val="11"/>
      <color theme="1"/>
      <name val="Calibri"/>
    </font>
    <font>
      <b/>
      <sz val="16"/>
      <color rgb="FFFFFFFF"/>
      <name val="Calibri"/>
    </font>
    <font>
      <b/>
      <sz val="10"/>
      <color rgb="FFFFFFFF"/>
      <name val="Calibri"/>
    </font>
    <font>
      <b/>
      <sz val="9"/>
      <color rgb="FF1E293B"/>
      <name val="Calibri"/>
    </font>
    <font>
      <sz val="9"/>
      <color rgb="FF1E293B"/>
      <name val="Calibri"/>
    </font>
    <font>
      <b/>
      <sz val="9"/>
      <color rgb="FFFFFFFF"/>
      <name val="Calibri"/>
    </font>
    <font>
      <b/>
      <sz val="8"/>
      <color rgb="FF334155"/>
      <name val="Calibri"/>
    </font>
    <font>
      <sz val="8"/>
      <color rgb="FF64748B"/>
      <name val="Calibri"/>
    </font>
    <font>
      <sz val="9"/>
      <color rgb="FF475569"/>
      <name val="Calibri"/>
    </font>
    <font>
      <b/>
      <sz val="9"/>
      <name val="Calibri"/>
    </font>
    <font>
      <b/>
      <sz val="11"/>
      <color rgb="FF1E88E5"/>
      <name val="Calibri"/>
    </font>
    <font>
      <b/>
      <sz val="11"/>
      <name val="Calibri"/>
    </font>
    <font>
      <sz val="7"/>
      <color rgb="FF64748B"/>
      <name val="Calibri"/>
    </font>
    <font>
      <b/>
      <sz val="8"/>
      <name val="Calibri"/>
    </font>
    <font>
      <b/>
      <sz val="12"/>
      <color rgb="FF1E88E5"/>
      <name val="Calibri"/>
    </font>
    <font>
      <b/>
      <sz val="10"/>
      <color rgb="FF1E88E5"/>
      <name val="Calibri"/>
    </font>
    <font>
      <sz val="9"/>
      <color rgb="FF1E88E5"/>
      <name val="Calibri"/>
    </font>
    <font>
      <sz val="9"/>
      <color rgb="FF64748B"/>
    </font>
    <font>
      <b/>
      <sz val="9"/>
      <color rgb="FF17253C"/>
      <name val="Calibri"/>
    </font>
    <font>
      <sz val="10"/>
      <color rgb="FF334155"/>
      <name val="Calibri"/>
    </font>
    <font>
      <b/>
      <sz val="11"/>
      <color rgb="FF17253C"/>
      <name val="Calibri"/>
    </font>
  </fonts>
  <fills count="8">
    <fill>
      <patternFill patternType="none"/>
    </fill>
    <fill>
      <patternFill patternType="gray125"/>
    </fill>
    <fill>
      <patternFill patternType="solid">
        <fgColor rgb="FF1E88E5"/>
      </patternFill>
    </fill>
    <fill>
      <patternFill patternType="solid">
        <fgColor rgb="FFFFFBEB"/>
      </patternFill>
    </fill>
    <fill>
      <patternFill patternType="solid">
        <fgColor rgb="FFE3F2FD"/>
      </patternFill>
    </fill>
    <fill>
      <patternFill patternType="solid">
        <fgColor rgb="FFF1F5F9"/>
      </patternFill>
    </fill>
    <fill>
      <patternFill patternType="solid">
        <fgColor rgb="FFFEF3C7"/>
      </patternFill>
    </fill>
    <fill>
      <patternFill patternType="solid">
        <fgColor rgb="FFFFFBEA"/>
      </patternFill>
    </fill>
  </fills>
  <borders count="12">
    <border/>
    <border>
      <bottom style="thin">
        <color rgb="FFD1D5DB"/>
      </bottom>
    </border>
    <border>
      <left style="thin">
        <color rgb="FFD1D5DB"/>
      </left>
      <right style="thin">
        <color rgb="FFD1D5DB"/>
      </right>
      <top style="thin">
        <color rgb="FFD1D5DB"/>
      </top>
      <bottom style="thin">
        <color rgb="FFD1D5DB"/>
      </bottom>
    </border>
    <border>
      <left style="thin">
        <color rgb="FFD1D5DB"/>
      </left>
      <right style="medium">
        <color rgb="FF94A3B8"/>
      </right>
      <top style="thin">
        <color rgb="FFD1D5DB"/>
      </top>
      <bottom style="thin">
        <color rgb="FFD1D5DB"/>
      </bottom>
    </border>
    <border>
      <top style="thin">
        <color rgb="FFD1D5DB"/>
      </top>
    </border>
    <border>
      <right style="thin">
        <color rgb="FFD1D5DB"/>
      </right>
      <top style="thin">
        <color rgb="FFD1D5DB"/>
      </top>
    </border>
    <border>
      <top style="thin">
        <color rgb="FFD1D5DB"/>
      </top>
      <bottom style="thin">
        <color rgb="FFD1D5DB"/>
      </bottom>
    </border>
    <border>
      <right style="thin">
        <color rgb="FFD1D5DB"/>
      </right>
      <top style="thin">
        <color rgb="FFD1D5DB"/>
      </top>
      <bottom style="thin">
        <color rgb="FFD1D5DB"/>
      </bottom>
    </border>
    <border>
      <left style="medium">
        <color rgb="FF2189E5"/>
      </left>
      <right style="medium">
        <color rgb="FF2189E5"/>
      </right>
      <top style="medium">
        <color rgb="FF2189E5"/>
      </top>
      <bottom style="medium">
        <color rgb="FF2189E5"/>
      </bottom>
    </border>
    <border>
      <left style="medium">
        <color rgb="FF2189E5"/>
      </left>
      <top style="medium">
        <color rgb="FF2189E5"/>
      </top>
      <bottom style="medium">
        <color rgb="FF2189E5"/>
      </bottom>
    </border>
    <border>
      <top style="medium">
        <color rgb="FF2189E5"/>
      </top>
      <bottom style="medium">
        <color rgb="FF2189E5"/>
      </bottom>
    </border>
    <border>
      <right style="medium">
        <color rgb="FF2189E5"/>
      </right>
      <top style="medium">
        <color rgb="FF2189E5"/>
      </top>
      <bottom style="medium">
        <color rgb="FF2189E5"/>
      </bottom>
    </border>
  </borders>
  <cellStyleXfs count="1">
    <xf numFmtId="0" fontId="0" fillId="0" borderId="0"/>
  </cellStyleXfs>
  <cellXfs count="147">
    <xf numFmtId="0" fontId="0" fillId="0" borderId="0" xfId="0"/>
    <xf numFmtId="0" fontId="1" fillId="2" borderId="0" xfId="0" applyAlignment="1">
      <alignment horizontal="left" vertical="center"/>
    </xf>
    <xf numFmtId="0" fontId="2" fillId="2" borderId="0" xfId="0" applyAlignment="1">
      <alignment horizontal="right" vertical="center"/>
    </xf>
    <xf numFmtId="0" fontId="3" fillId="0" borderId="0" xfId="0" applyAlignment="1">
      <alignment horizontal="left" vertical="center" wrapText="1"/>
    </xf>
    <xf numFmtId="0" fontId="4" fillId="3" borderId="1" xfId="0"/>
    <xf numFmtId="0" fontId="5" fillId="2" borderId="2" xfId="0" applyAlignment="1">
      <alignment horizontal="center" vertical="center" wrapText="1"/>
    </xf>
    <xf numFmtId="0" fontId="0" fillId="4" borderId="2" xfId="0"/>
    <xf numFmtId="0" fontId="6" fillId="4" borderId="2" xfId="0" applyAlignment="1">
      <alignment horizontal="center" vertical="center" wrapText="1"/>
    </xf>
    <xf numFmtId="0" fontId="7" fillId="5" borderId="2" xfId="0" applyAlignment="1">
      <alignment horizontal="center" vertical="center" wrapText="1"/>
    </xf>
    <xf numFmtId="0" fontId="4" fillId="3" borderId="2" xfId="0" applyAlignment="1">
      <alignment horizontal="left" vertical="center" wrapText="1"/>
    </xf>
    <xf numFmtId="0" fontId="8" fillId="5" borderId="2" xfId="0" applyAlignment="1">
      <alignment horizontal="center" vertical="center" wrapText="1"/>
    </xf>
    <xf numFmtId="0" fontId="9" fillId="3" borderId="2" xfId="0" applyAlignment="1">
      <alignment horizontal="center" vertical="center" wrapText="1"/>
    </xf>
    <xf numFmtId="164" fontId="4" fillId="3" borderId="2" xfId="0" applyAlignment="1">
      <alignment horizontal="center" vertical="center" wrapText="1"/>
    </xf>
    <xf numFmtId="0" fontId="4" fillId="3" borderId="2" xfId="0" applyAlignment="1">
      <alignment horizontal="center" vertical="center" wrapText="1"/>
    </xf>
    <xf numFmtId="165" fontId="8" fillId="5" borderId="3" xfId="0" applyAlignment="1">
      <alignment horizontal="center" vertical="center" wrapText="1"/>
    </xf>
    <xf numFmtId="165" fontId="8" fillId="5" borderId="2" xfId="0" applyAlignment="1">
      <alignment horizontal="center" vertical="center" wrapText="1"/>
    </xf>
    <xf numFmtId="165" fontId="3" fillId="5" borderId="2" xfId="0" applyAlignment="1">
      <alignment horizontal="center" vertical="center" wrapText="1"/>
    </xf>
    <xf numFmtId="166" fontId="3" fillId="5" borderId="2" xfId="0" applyAlignment="1">
      <alignment horizontal="center" vertical="center" wrapText="1"/>
    </xf>
    <xf numFmtId="0" fontId="3" fillId="4" borderId="2" xfId="0" applyAlignment="1">
      <alignment horizontal="left" vertical="center" wrapText="1"/>
    </xf>
    <xf numFmtId="0" fontId="10" fillId="4" borderId="2" xfId="0" applyAlignment="1">
      <alignment horizontal="center" vertical="center" wrapText="1"/>
    </xf>
    <xf numFmtId="0" fontId="11" fillId="3" borderId="2" xfId="0" applyAlignment="1">
      <alignment horizontal="center" vertical="center" wrapText="1"/>
    </xf>
    <xf numFmtId="0" fontId="7" fillId="4" borderId="0" xfId="0" applyAlignment="1">
      <alignment horizontal="left" vertical="center" wrapText="1"/>
    </xf>
    <xf numFmtId="0" fontId="4" fillId="5" borderId="2" xfId="0" applyAlignment="1">
      <alignment horizontal="center" vertical="center" wrapText="1"/>
    </xf>
    <xf numFmtId="0" fontId="3" fillId="0" borderId="0" xfId="0"/>
    <xf numFmtId="0" fontId="0" fillId="3" borderId="0" xfId="0"/>
    <xf numFmtId="0" fontId="12" fillId="4" borderId="2" xfId="0" applyAlignment="1">
      <alignment horizontal="center" vertical="center" wrapText="1"/>
    </xf>
    <xf numFmtId="0" fontId="13" fillId="3" borderId="2" xfId="0" applyAlignment="1">
      <alignment horizontal="center" vertical="center" wrapText="1"/>
    </xf>
    <xf numFmtId="0" fontId="0" fillId="3" borderId="2" xfId="0" applyAlignment="1">
      <alignment horizontal="center" vertical="center" wrapText="1"/>
    </xf>
    <xf numFmtId="0" fontId="4" fillId="0" borderId="0" xfId="0"/>
    <xf numFmtId="0" fontId="4" fillId="0" borderId="0" xfId="0" applyAlignment="1">
      <alignment vertical="center" wrapText="1"/>
    </xf>
    <xf numFmtId="0" fontId="14" fillId="0" borderId="0" xfId="0" applyAlignment="1">
      <alignment vertical="center" wrapText="1"/>
    </xf>
    <xf numFmtId="0" fontId="15" fillId="0" borderId="0" xfId="0" applyAlignment="1">
      <alignment vertical="center" wrapText="1"/>
    </xf>
    <xf numFmtId="0" fontId="16" fillId="0" borderId="0" xfId="0" applyAlignment="1">
      <alignment vertical="center" wrapText="1"/>
    </xf>
    <xf numFmtId="0" fontId="0" fillId="0" borderId="6" xfId="0"/>
    <xf numFmtId="0" fontId="0" fillId="0" borderId="7" xfId="0"/>
    <xf numFmtId="0" fontId="0" fillId="0" borderId="6" xfId="0"/>
    <xf numFmtId="0" fontId="0" fillId="0" borderId="7" xfId="0"/>
    <xf numFmtId="0" fontId="17" fillId="0" borderId="0" xfId="0" applyAlignment="1">
      <alignment vertical="center" wrapText="1"/>
    </xf>
    <xf numFmtId="200" fontId="4" fillId="3" borderId="1" xfId="0" applyNumberFormat="1" applyFont="1" applyFill="1" applyBorder="1"/>
    <xf numFmtId="200" fontId="4" fillId="6" borderId="1" xfId="0" applyNumberFormat="1" applyFont="1" applyFill="1" applyBorder="1"/>
    <xf numFmtId="200" fontId="18" fillId="6" borderId="1" xfId="0" applyNumberFormat="1" applyFont="1" applyFill="1" applyBorder="1"/>
    <xf numFmtId="200" fontId="18" fillId="6" borderId="8" xfId="0" applyNumberFormat="1" applyFont="1" applyFill="1" applyBorder="1"/>
    <xf numFmtId="201" fontId="4" fillId="3" borderId="1" xfId="0" applyNumberFormat="1" applyFont="1" applyFill="1" applyBorder="1"/>
    <xf numFmtId="201" fontId="0" fillId="0" borderId="0" xfId="0" applyNumberFormat="1" applyFont="1" applyFill="1" applyBorder="1"/>
    <xf numFmtId="0" fontId="19" fillId="0" borderId="0" xfId="0" applyNumberFormat="1" applyFont="1" applyFill="1" applyBorder="1"/>
    <xf numFmtId="166" fontId="3" fillId="7" borderId="2" xfId="0" applyNumberFormat="1" applyFont="1" applyFill="1" applyBorder="1" applyAlignment="1">
      <alignment horizontal="center" vertical="center" wrapText="1"/>
    </xf>
    <xf numFmtId="202" fontId="8" fillId="5" borderId="3" xfId="0" applyNumberFormat="1" applyFont="1" applyFill="1" applyBorder="1" applyAlignment="1">
      <alignment horizontal="center" vertical="center" wrapText="1"/>
    </xf>
    <xf numFmtId="202" fontId="8" fillId="5" borderId="2" xfId="0" applyNumberFormat="1" applyFont="1" applyFill="1" applyBorder="1" applyAlignment="1">
      <alignment horizontal="center" vertical="center" wrapText="1"/>
    </xf>
    <xf numFmtId="203" fontId="5" fillId="2" borderId="2" xfId="0" applyNumberFormat="1" applyFont="1" applyFill="1" applyBorder="1" applyAlignment="1">
      <alignment horizontal="center" vertical="center" wrapText="1"/>
    </xf>
    <xf numFmtId="203" fontId="0" fillId="0" borderId="6" xfId="0" applyNumberFormat="1" applyFont="1" applyFill="1" applyBorder="1"/>
    <xf numFmtId="203" fontId="0" fillId="0" borderId="7" xfId="0" applyNumberFormat="1" applyFont="1" applyFill="1" applyBorder="1"/>
    <xf numFmtId="204" fontId="5" fillId="2" borderId="2" xfId="0" applyNumberFormat="1" applyFont="1" applyFill="1" applyBorder="1" applyAlignment="1">
      <alignment horizontal="center" vertical="center" wrapText="1"/>
    </xf>
    <xf numFmtId="204" fontId="0" fillId="0" borderId="6" xfId="0" applyNumberFormat="1" applyFont="1" applyFill="1" applyBorder="1"/>
    <xf numFmtId="204" fontId="0" fillId="0" borderId="7" xfId="0" applyNumberFormat="1" applyFont="1" applyFill="1" applyBorder="1"/>
    <xf numFmtId="205" fontId="5" fillId="2" borderId="2" xfId="0" applyNumberFormat="1" applyFont="1" applyFill="1" applyBorder="1" applyAlignment="1">
      <alignment horizontal="center" vertical="center" wrapText="1"/>
    </xf>
    <xf numFmtId="205" fontId="0" fillId="0" borderId="6" xfId="0" applyNumberFormat="1" applyFont="1" applyFill="1" applyBorder="1"/>
    <xf numFmtId="205" fontId="0" fillId="0" borderId="7" xfId="0" applyNumberFormat="1" applyFont="1" applyFill="1" applyBorder="1"/>
    <xf numFmtId="206" fontId="5" fillId="2" borderId="2" xfId="0" applyNumberFormat="1" applyFont="1" applyFill="1" applyBorder="1" applyAlignment="1">
      <alignment horizontal="center" vertical="center" wrapText="1"/>
    </xf>
    <xf numFmtId="206" fontId="0" fillId="0" borderId="6" xfId="0" applyNumberFormat="1" applyFont="1" applyFill="1" applyBorder="1"/>
    <xf numFmtId="206" fontId="0" fillId="0" borderId="7" xfId="0" applyNumberFormat="1" applyFont="1" applyFill="1" applyBorder="1"/>
    <xf numFmtId="207" fontId="5" fillId="2" borderId="2" xfId="0" applyNumberFormat="1" applyFont="1" applyFill="1" applyBorder="1" applyAlignment="1">
      <alignment horizontal="center" vertical="center" wrapText="1"/>
    </xf>
    <xf numFmtId="207" fontId="0" fillId="0" borderId="6" xfId="0" applyNumberFormat="1" applyFont="1" applyFill="1" applyBorder="1"/>
    <xf numFmtId="207" fontId="0" fillId="0" borderId="7" xfId="0" applyNumberFormat="1" applyFont="1" applyFill="1" applyBorder="1"/>
    <xf numFmtId="208" fontId="5" fillId="2" borderId="2" xfId="0" applyNumberFormat="1" applyFont="1" applyFill="1" applyBorder="1" applyAlignment="1">
      <alignment horizontal="center" vertical="center" wrapText="1"/>
    </xf>
    <xf numFmtId="208" fontId="0" fillId="0" borderId="6" xfId="0" applyNumberFormat="1" applyFont="1" applyFill="1" applyBorder="1"/>
    <xf numFmtId="208" fontId="0" fillId="0" borderId="7" xfId="0" applyNumberFormat="1" applyFont="1" applyFill="1" applyBorder="1"/>
    <xf numFmtId="209" fontId="5" fillId="2" borderId="2" xfId="0" applyNumberFormat="1" applyFont="1" applyFill="1" applyBorder="1" applyAlignment="1">
      <alignment horizontal="center" vertical="center" wrapText="1"/>
    </xf>
    <xf numFmtId="209" fontId="0" fillId="0" borderId="6" xfId="0" applyNumberFormat="1" applyFont="1" applyFill="1" applyBorder="1"/>
    <xf numFmtId="209" fontId="0" fillId="0" borderId="7" xfId="0" applyNumberFormat="1" applyFont="1" applyFill="1" applyBorder="1"/>
    <xf numFmtId="0" fontId="0" fillId="6" borderId="0" xfId="0" applyNumberFormat="1" applyFont="1" applyFill="1" applyBorder="1"/>
    <xf numFmtId="0" fontId="3" fillId="6" borderId="0" xfId="0" applyNumberFormat="1" applyFont="1" applyFill="1" applyBorder="1"/>
    <xf numFmtId="0" fontId="20" fillId="6" borderId="0" xfId="0" applyNumberFormat="1" applyFont="1" applyFill="1" applyBorder="1"/>
    <xf numFmtId="0" fontId="18" fillId="6" borderId="0" xfId="0" applyNumberFormat="1" applyFont="1" applyFill="1" applyBorder="1"/>
    <xf numFmtId="0" fontId="20" fillId="6" borderId="9" xfId="0" applyNumberFormat="1" applyFont="1" applyFill="1" applyBorder="1"/>
    <xf numFmtId="0" fontId="18" fillId="6" borderId="10" xfId="0" applyNumberFormat="1" applyFont="1" applyFill="1" applyBorder="1"/>
    <xf numFmtId="0" fontId="20" fillId="6" borderId="10" xfId="0" applyNumberFormat="1" applyFont="1" applyFill="1" applyBorder="1"/>
    <xf numFmtId="0" fontId="20" fillId="6" borderId="11" xfId="0" applyNumberFormat="1" applyFont="1" applyFill="1" applyBorder="1"/>
    <xf numFmtId="0" fontId="4" fillId="0" borderId="0" xfId="0" applyNumberFormat="1" applyFont="1" applyFill="1" applyBorder="1" applyAlignment="1">
      <alignment vertical="center" wrapText="1"/>
    </xf>
    <xf numFmtId="0" fontId="15" fillId="0" borderId="0" xfId="0" applyNumberFormat="1" applyFont="1" applyFill="1" applyBorder="1" applyAlignment="1">
      <alignment vertical="center" wrapText="1"/>
    </xf>
    <xf numFmtId="0" fontId="17" fillId="0" borderId="0" xfId="0" applyNumberFormat="1" applyFont="1" applyFill="1" applyBorder="1" applyAlignment="1">
      <alignment vertical="center" wrapText="1"/>
    </xf>
    <xf numFmtId="0" fontId="1" fillId="2" borderId="0" xfId="0" applyAlignment="1" applyProtection="1">
      <alignment horizontal="left" vertical="center"/>
      <protection locked="1"/>
    </xf>
    <xf numFmtId="0" fontId="2" fillId="2" borderId="0" xfId="0" applyAlignment="1" applyProtection="1">
      <alignment horizontal="right" vertical="center"/>
      <protection locked="1"/>
    </xf>
    <xf numFmtId="0" fontId="3" fillId="0" borderId="0" xfId="0" applyAlignment="1" applyProtection="1">
      <alignment horizontal="left" vertical="center" wrapText="1"/>
      <protection locked="1"/>
    </xf>
    <xf numFmtId="200" fontId="18" fillId="6" borderId="8" xfId="0" applyNumberFormat="1" applyFont="1" applyFill="1" applyBorder="1" applyProtection="1">
      <protection locked="0"/>
    </xf>
    <xf numFmtId="0" fontId="4" fillId="3" borderId="1" xfId="0" applyProtection="1">
      <protection locked="0"/>
    </xf>
    <xf numFmtId="201" fontId="4" fillId="3" borderId="1" xfId="0" applyNumberFormat="1" applyFont="1" applyFill="1" applyBorder="1" applyProtection="1">
      <protection locked="1"/>
    </xf>
    <xf numFmtId="201" fontId="0" fillId="0" borderId="0" xfId="0" applyNumberFormat="1" applyFont="1" applyFill="1" applyBorder="1" applyProtection="1">
      <protection locked="1"/>
    </xf>
    <xf numFmtId="0" fontId="0" fillId="0" borderId="0" xfId="0" applyProtection="1">
      <protection locked="1"/>
    </xf>
    <xf numFmtId="0" fontId="19" fillId="0" borderId="0" xfId="0" applyNumberFormat="1" applyFont="1" applyFill="1" applyBorder="1" applyProtection="1">
      <protection locked="1"/>
    </xf>
    <xf numFmtId="0" fontId="5" fillId="2" borderId="2" xfId="0" applyAlignment="1" applyProtection="1">
      <alignment horizontal="center" vertical="center" wrapText="1"/>
      <protection locked="1"/>
    </xf>
    <xf numFmtId="203" fontId="5" fillId="2" borderId="2" xfId="0" applyNumberFormat="1" applyFont="1" applyFill="1" applyBorder="1" applyAlignment="1" applyProtection="1">
      <alignment horizontal="center" vertical="center" wrapText="1"/>
      <protection locked="1"/>
    </xf>
    <xf numFmtId="203" fontId="0" fillId="0" borderId="6" xfId="0" applyNumberFormat="1" applyFont="1" applyFill="1" applyBorder="1" applyProtection="1">
      <protection locked="1"/>
    </xf>
    <xf numFmtId="203" fontId="0" fillId="0" borderId="7" xfId="0" applyNumberFormat="1" applyFont="1" applyFill="1" applyBorder="1" applyProtection="1">
      <protection locked="1"/>
    </xf>
    <xf numFmtId="204" fontId="5" fillId="2" borderId="2" xfId="0" applyNumberFormat="1" applyFont="1" applyFill="1" applyBorder="1" applyAlignment="1" applyProtection="1">
      <alignment horizontal="center" vertical="center" wrapText="1"/>
      <protection locked="1"/>
    </xf>
    <xf numFmtId="204" fontId="0" fillId="0" borderId="6" xfId="0" applyNumberFormat="1" applyFont="1" applyFill="1" applyBorder="1" applyProtection="1">
      <protection locked="1"/>
    </xf>
    <xf numFmtId="204" fontId="0" fillId="0" borderId="7" xfId="0" applyNumberFormat="1" applyFont="1" applyFill="1" applyBorder="1" applyProtection="1">
      <protection locked="1"/>
    </xf>
    <xf numFmtId="205" fontId="5" fillId="2" borderId="2" xfId="0" applyNumberFormat="1" applyFont="1" applyFill="1" applyBorder="1" applyAlignment="1" applyProtection="1">
      <alignment horizontal="center" vertical="center" wrapText="1"/>
      <protection locked="1"/>
    </xf>
    <xf numFmtId="205" fontId="0" fillId="0" borderId="6" xfId="0" applyNumberFormat="1" applyFont="1" applyFill="1" applyBorder="1" applyProtection="1">
      <protection locked="1"/>
    </xf>
    <xf numFmtId="205" fontId="0" fillId="0" borderId="7" xfId="0" applyNumberFormat="1" applyFont="1" applyFill="1" applyBorder="1" applyProtection="1">
      <protection locked="1"/>
    </xf>
    <xf numFmtId="206" fontId="5" fillId="2" borderId="2" xfId="0" applyNumberFormat="1" applyFont="1" applyFill="1" applyBorder="1" applyAlignment="1" applyProtection="1">
      <alignment horizontal="center" vertical="center" wrapText="1"/>
      <protection locked="1"/>
    </xf>
    <xf numFmtId="206" fontId="0" fillId="0" borderId="6" xfId="0" applyNumberFormat="1" applyFont="1" applyFill="1" applyBorder="1" applyProtection="1">
      <protection locked="1"/>
    </xf>
    <xf numFmtId="206" fontId="0" fillId="0" borderId="7" xfId="0" applyNumberFormat="1" applyFont="1" applyFill="1" applyBorder="1" applyProtection="1">
      <protection locked="1"/>
    </xf>
    <xf numFmtId="207" fontId="5" fillId="2" borderId="2" xfId="0" applyNumberFormat="1" applyFont="1" applyFill="1" applyBorder="1" applyAlignment="1" applyProtection="1">
      <alignment horizontal="center" vertical="center" wrapText="1"/>
      <protection locked="1"/>
    </xf>
    <xf numFmtId="207" fontId="0" fillId="0" borderId="6" xfId="0" applyNumberFormat="1" applyFont="1" applyFill="1" applyBorder="1" applyProtection="1">
      <protection locked="1"/>
    </xf>
    <xf numFmtId="207" fontId="0" fillId="0" borderId="7" xfId="0" applyNumberFormat="1" applyFont="1" applyFill="1" applyBorder="1" applyProtection="1">
      <protection locked="1"/>
    </xf>
    <xf numFmtId="208" fontId="5" fillId="2" borderId="2" xfId="0" applyNumberFormat="1" applyFont="1" applyFill="1" applyBorder="1" applyAlignment="1" applyProtection="1">
      <alignment horizontal="center" vertical="center" wrapText="1"/>
      <protection locked="1"/>
    </xf>
    <xf numFmtId="208" fontId="0" fillId="0" borderId="6" xfId="0" applyNumberFormat="1" applyFont="1" applyFill="1" applyBorder="1" applyProtection="1">
      <protection locked="1"/>
    </xf>
    <xf numFmtId="208" fontId="0" fillId="0" borderId="7" xfId="0" applyNumberFormat="1" applyFont="1" applyFill="1" applyBorder="1" applyProtection="1">
      <protection locked="1"/>
    </xf>
    <xf numFmtId="209" fontId="5" fillId="2" borderId="2" xfId="0" applyNumberFormat="1" applyFont="1" applyFill="1" applyBorder="1" applyAlignment="1" applyProtection="1">
      <alignment horizontal="center" vertical="center" wrapText="1"/>
      <protection locked="1"/>
    </xf>
    <xf numFmtId="209" fontId="0" fillId="0" borderId="6" xfId="0" applyNumberFormat="1" applyFont="1" applyFill="1" applyBorder="1" applyProtection="1">
      <protection locked="1"/>
    </xf>
    <xf numFmtId="209" fontId="0" fillId="0" borderId="7" xfId="0" applyNumberFormat="1" applyFont="1" applyFill="1" applyBorder="1" applyProtection="1">
      <protection locked="1"/>
    </xf>
    <xf numFmtId="0" fontId="0" fillId="4" borderId="2" xfId="0" applyProtection="1">
      <protection locked="1"/>
    </xf>
    <xf numFmtId="0" fontId="6" fillId="4" borderId="2" xfId="0" applyAlignment="1" applyProtection="1">
      <alignment horizontal="center" vertical="center" wrapText="1"/>
      <protection locked="1"/>
    </xf>
    <xf numFmtId="0" fontId="7" fillId="5" borderId="2" xfId="0" applyAlignment="1" applyProtection="1">
      <alignment horizontal="center" vertical="center" wrapText="1"/>
      <protection locked="1"/>
    </xf>
    <xf numFmtId="0" fontId="4" fillId="3" borderId="2" xfId="0" applyAlignment="1" applyProtection="1">
      <alignment horizontal="left" vertical="center" wrapText="1"/>
      <protection locked="0"/>
    </xf>
    <xf numFmtId="0" fontId="8" fillId="5" borderId="2" xfId="0" applyAlignment="1" applyProtection="1">
      <alignment horizontal="center" vertical="center" wrapText="1"/>
      <protection locked="1"/>
    </xf>
    <xf numFmtId="0" fontId="9" fillId="3" borderId="2" xfId="0" applyAlignment="1" applyProtection="1">
      <alignment horizontal="center" vertical="center" wrapText="1"/>
      <protection locked="0"/>
    </xf>
    <xf numFmtId="164" fontId="4" fillId="3" borderId="2" xfId="0" applyAlignment="1" applyProtection="1">
      <alignment horizontal="center" vertical="center" wrapText="1"/>
      <protection locked="0"/>
    </xf>
    <xf numFmtId="0" fontId="4" fillId="3" borderId="2" xfId="0" applyAlignment="1" applyProtection="1">
      <alignment horizontal="center" vertical="center" wrapText="1"/>
      <protection locked="0"/>
    </xf>
    <xf numFmtId="202" fontId="8" fillId="5" borderId="3" xfId="0" applyNumberFormat="1" applyFont="1" applyFill="1" applyBorder="1" applyAlignment="1" applyProtection="1">
      <alignment horizontal="center" vertical="center" wrapText="1"/>
      <protection locked="1"/>
    </xf>
    <xf numFmtId="202" fontId="8" fillId="5" borderId="2" xfId="0" applyNumberFormat="1" applyFont="1" applyFill="1" applyBorder="1" applyAlignment="1" applyProtection="1">
      <alignment horizontal="center" vertical="center" wrapText="1"/>
      <protection locked="1"/>
    </xf>
    <xf numFmtId="165" fontId="3" fillId="5" borderId="2" xfId="0" applyAlignment="1" applyProtection="1">
      <alignment horizontal="center" vertical="center" wrapText="1"/>
      <protection locked="1"/>
    </xf>
    <xf numFmtId="166" fontId="3" fillId="5" borderId="2" xfId="0" applyAlignment="1" applyProtection="1">
      <alignment horizontal="center" vertical="center" wrapText="1"/>
      <protection locked="1"/>
    </xf>
    <xf numFmtId="166" fontId="3" fillId="7" borderId="2" xfId="0" applyNumberFormat="1" applyFont="1" applyFill="1" applyBorder="1" applyAlignment="1" applyProtection="1">
      <alignment horizontal="center" vertical="center" wrapText="1"/>
      <protection locked="0"/>
    </xf>
    <xf numFmtId="0" fontId="3" fillId="4" borderId="2" xfId="0" applyAlignment="1" applyProtection="1">
      <alignment horizontal="left" vertical="center" wrapText="1"/>
      <protection locked="1"/>
    </xf>
    <xf numFmtId="0" fontId="10" fillId="4" borderId="2" xfId="0" applyAlignment="1" applyProtection="1">
      <alignment horizontal="center" vertical="center" wrapText="1"/>
      <protection locked="1"/>
    </xf>
    <xf numFmtId="0" fontId="0" fillId="0" borderId="6" xfId="0" applyProtection="1">
      <protection locked="1"/>
    </xf>
    <xf numFmtId="0" fontId="0" fillId="0" borderId="7" xfId="0" applyProtection="1">
      <protection locked="1"/>
    </xf>
    <xf numFmtId="0" fontId="11" fillId="3" borderId="2" xfId="0" applyAlignment="1" applyProtection="1">
      <alignment horizontal="center" vertical="center" wrapText="1"/>
      <protection locked="0"/>
    </xf>
    <xf numFmtId="0" fontId="0" fillId="0" borderId="6" xfId="0" applyProtection="1">
      <protection locked="0"/>
    </xf>
    <xf numFmtId="0" fontId="0" fillId="0" borderId="7" xfId="0" applyProtection="1">
      <protection locked="0"/>
    </xf>
    <xf numFmtId="0" fontId="7" fillId="4" borderId="0" xfId="0" applyAlignment="1" applyProtection="1">
      <alignment horizontal="left" vertical="center" wrapText="1"/>
      <protection locked="1"/>
    </xf>
    <xf numFmtId="0" fontId="4" fillId="5" borderId="2" xfId="0" applyAlignment="1" applyProtection="1">
      <alignment horizontal="center" vertical="center" wrapText="1"/>
      <protection locked="1"/>
    </xf>
    <xf numFmtId="0" fontId="3" fillId="0" borderId="0" xfId="0" applyProtection="1">
      <protection locked="1"/>
    </xf>
    <xf numFmtId="0" fontId="20" fillId="6" borderId="9" xfId="0" applyNumberFormat="1" applyFont="1" applyFill="1" applyBorder="1" applyProtection="1">
      <protection locked="0"/>
    </xf>
    <xf numFmtId="0" fontId="18" fillId="6" borderId="10" xfId="0" applyNumberFormat="1" applyFont="1" applyFill="1" applyBorder="1" applyProtection="1">
      <protection locked="0"/>
    </xf>
    <xf numFmtId="0" fontId="20" fillId="6" borderId="10" xfId="0" applyNumberFormat="1" applyFont="1" applyFill="1" applyBorder="1" applyProtection="1">
      <protection locked="0"/>
    </xf>
    <xf numFmtId="0" fontId="20" fillId="6" borderId="11" xfId="0" applyNumberFormat="1" applyFont="1" applyFill="1" applyBorder="1" applyProtection="1">
      <protection locked="0"/>
    </xf>
    <xf numFmtId="0" fontId="12" fillId="4" borderId="2" xfId="0" applyAlignment="1" applyProtection="1">
      <alignment horizontal="center" vertical="center" wrapText="1"/>
      <protection locked="1"/>
    </xf>
    <xf numFmtId="0" fontId="13" fillId="3" borderId="2" xfId="0" applyAlignment="1" applyProtection="1">
      <alignment horizontal="center" vertical="center" wrapText="1"/>
      <protection locked="0"/>
    </xf>
    <xf numFmtId="0" fontId="0" fillId="3" borderId="2" xfId="0" applyAlignment="1" applyProtection="1">
      <alignment horizontal="center" vertical="center" wrapText="1"/>
      <protection locked="0"/>
    </xf>
    <xf numFmtId="0" fontId="4" fillId="0" borderId="0" xfId="0" applyProtection="1">
      <protection locked="1"/>
    </xf>
    <xf numFmtId="0" fontId="4" fillId="0" borderId="0" xfId="0" applyAlignment="1" applyProtection="1">
      <alignment vertical="center" wrapText="1"/>
      <protection locked="1"/>
    </xf>
    <xf numFmtId="0" fontId="14" fillId="0" borderId="0" xfId="0" applyAlignment="1" applyProtection="1">
      <alignment vertical="center" wrapText="1"/>
      <protection locked="1"/>
    </xf>
    <xf numFmtId="0" fontId="4" fillId="0" borderId="0" xfId="0" applyNumberFormat="1" applyFont="1" applyFill="1" applyBorder="1" applyAlignment="1" applyProtection="1">
      <alignment vertical="center" wrapText="1"/>
      <protection locked="1"/>
    </xf>
    <xf numFmtId="0" fontId="15" fillId="0" borderId="0" xfId="0" applyNumberFormat="1" applyFont="1" applyFill="1" applyBorder="1" applyAlignment="1" applyProtection="1">
      <alignment vertical="center" wrapText="1"/>
      <protection locked="1"/>
    </xf>
    <xf numFmtId="0" fontId="17" fillId="0" borderId="0" xfId="0" applyNumberFormat="1" applyFont="1" applyFill="1" applyBorder="1" applyAlignment="1" applyProtection="1">
      <alignment vertical="center" wrapText="1"/>
      <protection locked="1"/>
    </xf>
  </cellXfs>
  <cellStyles count="1">
    <cellStyle name="Normal" xfId="0"/>
  </cellStyles>
  <dxfs count="15">
    <dxf>
      <fill>
        <patternFill>
          <bgColor rgb="00DBEAFE"/>
        </patternFill>
      </fill>
    </dxf>
    <dxf>
      <fill>
        <patternFill>
          <bgColor rgb="00FEF3C7"/>
        </patternFill>
      </fill>
    </dxf>
    <dxf>
      <fill>
        <patternFill>
          <bgColor rgb="00EDE9FE"/>
        </patternFill>
      </fill>
    </dxf>
    <dxf>
      <font>
        <i/>
      </font>
      <fill>
        <patternFill>
          <bgColor rgb="00F3F4F6"/>
        </patternFill>
      </fill>
    </dxf>
    <dxf>
      <font>
        <b/>
        <color rgb="00166534"/>
      </font>
      <fill>
        <patternFill>
          <bgColor rgb="00DCFCE7"/>
        </patternFill>
      </fill>
    </dxf>
    <dxf>
      <font>
        <b/>
        <color rgb="00991B1B"/>
      </font>
      <fill>
        <patternFill>
          <bgColor rgb="00FEE2E2"/>
        </patternFill>
      </fill>
    </dxf>
    <dxf>
      <font>
        <b/>
        <sz val="11"/>
        <color rgb="00991B1B"/>
      </font>
      <fill>
        <patternFill>
          <bgColor rgb="00FEE2E2"/>
        </patternFill>
      </fill>
    </dxf>
    <dxf>
      <fill>
        <patternFill>
          <bgColor rgb="00F3F4F6"/>
        </patternFill>
      </fill>
    </dxf>
    <dxf>
      <font>
        <color rgb="FF64748B"/>
      </font>
      <fill>
        <patternFill patternType="solid">
          <bgColor rgb="FFE2E8F0"/>
        </patternFill>
      </fill>
    </dxf>
    <dxf>
      <fill>
        <patternFill patternType="solid">
          <bgColor rgb="FFDBEAFE"/>
        </patternFill>
      </fill>
    </dxf>
    <dxf>
      <fill>
        <patternFill patternType="solid">
          <bgColor rgb="FFFFEDD5"/>
        </patternFill>
      </fill>
    </dxf>
    <dxf>
      <fill>
        <patternFill patternType="solid">
          <bgColor rgb="FFEDE9FE"/>
        </patternFill>
      </fill>
    </dxf>
    <dxf>
      <fill>
        <patternFill patternType="solid">
          <bgColor rgb="FFF1F5F9"/>
        </patternFill>
      </fill>
    </dxf>
    <dxf>
      <fill>
        <patternFill patternType="solid">
          <bgColor rgb="FFF1F5F9"/>
        </patternFill>
      </fill>
    </dxf>
    <dxf>
      <fill>
        <patternFill patternType="solid">
          <bgColor rgb="FFF1F5F9"/>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97457a07569e490d" /><Relationship Type="http://schemas.openxmlformats.org/officeDocument/2006/relationships/theme" Target="/xl/theme/theme1.xml" Id="R62602b16f5044dbc" /><Relationship Type="http://schemas.openxmlformats.org/officeDocument/2006/relationships/sharedStrings" Target="/xl/sharedStrings.xml" Id="R959be5ce092145fd" /><Relationship Type="http://schemas.openxmlformats.org/officeDocument/2006/relationships/worksheet" Target="/xl/worksheets/sheet1.xml" Id="Rbb44b8babf004aa6" /><Relationship Type="http://schemas.openxmlformats.org/officeDocument/2006/relationships/worksheet" Target="/xl/worksheets/sheet2.xml" Id="Ra9d3e56d6f0c418c" /><Relationship Type="http://schemas.openxmlformats.org/officeDocument/2006/relationships/worksheet" Target="/xl/worksheets/sheet3.xml" Id="R6f58e2299a944a87" /><Relationship Type="http://schemas.openxmlformats.org/officeDocument/2006/relationships/worksheet" Target="/xl/worksheets/sheet4.xml" Id="R9335f73ce3c147a0" /><Relationship Type="http://schemas.microsoft.com/office/2017/10/relationships/person" Target="/xl/persons/person.xml" Id="Rb36de88071334c21" /></Relationships>
</file>

<file path=xl/persons/person.xml><?xml version="1.0" encoding="utf-8"?>
<xltc:personList xmlns:xltc="http://schemas.microsoft.com/office/spreadsheetml/2018/threadedcomments">
  <xltc:person displayName="ShiftDesk" id="{7C672D76-5D01-56A9-FD90-EFCE825E42F4}"/>
</xltc: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comments" Target="/xl/comments1.xml" Id="R450fea28b2a34b46" /><Relationship Type="http://schemas.openxmlformats.org/officeDocument/2006/relationships/vmlDrawing" Target="/xl/drawings/vmldrawing.vml" Id="R8235ffeabf5a4fd6" /></Relationships>
</file>

<file path=xl/worksheets/sheet1.xml><?xml version="1.0" encoding="utf-8"?>
<worksheet xmlns="http://schemas.openxmlformats.org/spreadsheetml/2006/main" xmlns:ns1="http://schemas.openxmlformats.org/officeDocument/2006/relationships">
  <sheetPr>
    <tabColor rgb="FF1E88E5"/>
    <pageSetUpPr fitToPage="1"/>
  </sheetPr>
  <sheetViews>
    <sheetView workbookViewId="0">
      <pane xSplit="3" ySplit="6" topLeftCell="D7" activePane="bottomRight" state="frozen"/>
    </sheetView>
  </sheetViews>
  <sheetFormatPr baseColWidth="8" defaultRowHeight="15"/>
  <cols>
    <col min="1" max="1" width="4" customWidth="1"/>
    <col min="2" max="2" width="18" customWidth="1"/>
    <col min="3" max="3" width="7" customWidth="1"/>
    <col min="4" max="4" width="6" customWidth="1"/>
    <col min="5" max="5" width="7" customWidth="1"/>
    <col min="6" max="6" width="7" customWidth="1"/>
    <col min="7" max="7" width="5" customWidth="1"/>
    <col min="8" max="8" width="6" customWidth="1"/>
    <col min="9" max="9" width="6" customWidth="1"/>
    <col min="10" max="10" width="7" customWidth="1"/>
    <col min="11" max="11" width="7" customWidth="1"/>
    <col min="12" max="12" width="5" customWidth="1"/>
    <col min="13" max="13" width="6" customWidth="1"/>
    <col min="14" max="14" width="6" customWidth="1"/>
    <col min="15" max="15" width="7" customWidth="1"/>
    <col min="16" max="16" width="7" customWidth="1"/>
    <col min="17" max="17" width="5" customWidth="1"/>
    <col min="18" max="18" width="6" customWidth="1"/>
    <col min="19" max="19" width="6" customWidth="1"/>
    <col min="20" max="20" width="7" customWidth="1"/>
    <col min="21" max="21" width="7" customWidth="1"/>
    <col min="22" max="22" width="5" customWidth="1"/>
    <col min="23" max="23" width="6" customWidth="1"/>
    <col min="24" max="24" width="6" customWidth="1"/>
    <col min="25" max="25" width="7" customWidth="1"/>
    <col min="26" max="26" width="7" customWidth="1"/>
    <col min="27" max="27" width="5" customWidth="1"/>
    <col min="28" max="28" width="6" customWidth="1"/>
    <col min="29" max="29" width="6" customWidth="1"/>
    <col min="30" max="30" width="7" customWidth="1"/>
    <col min="31" max="31" width="7" customWidth="1"/>
    <col min="32" max="32" width="5" customWidth="1"/>
    <col min="33" max="33" width="6" customWidth="1"/>
    <col min="34" max="34" width="6" customWidth="1"/>
    <col min="35" max="35" width="7" customWidth="1"/>
    <col min="36" max="36" width="7" customWidth="1"/>
    <col min="37" max="37" width="5" customWidth="1"/>
    <col min="38" max="38" width="6" customWidth="1"/>
    <col min="39" max="39" width="7" customWidth="1"/>
    <col min="40" max="40" width="7" customWidth="1"/>
    <col min="41" max="41" width="8" customWidth="1"/>
  </cols>
  <sheetData>
    <row r="1" ht="32" customHeight="1">
      <c r="A1" s="80" t="str">
        <v>DIENSTPLAN 2026 — WOCHENPLAN</v>
      </c>
      <c r="AK1" s="81" t="inlineStr">
        <is>
          <t xml:space="preserve">ShiftDesk</t>
        </is>
      </c>
    </row>
    <row r="2" ht="6" customHeight="1"/>
    <row r="3" ht="22" customHeight="1">
      <c r="A3" s="82" t="inlineStr">
        <is>
          <t xml:space="preserve">KW:</t>
        </is>
      </c>
      <c r="B3" s="83" t="n">
        <v>1</v>
      </c>
      <c r="D3" s="82" t="inlineStr">
        <is>
          <t xml:space="preserve">Abteilung:</t>
        </is>
      </c>
      <c r="E3" s="84"/>
      <c r="H3" s="82" t="inlineStr">
        <is>
          <t xml:space="preserve">Standort:</t>
        </is>
      </c>
      <c r="I3" s="84"/>
      <c r="L3" s="82" t="inlineStr">
        <is>
          <t xml:space="preserve">Erstellt von:</t>
        </is>
      </c>
      <c r="M3" s="84"/>
      <c r="P3" s="82" t="str">
        <v>Montag:</v>
      </c>
      <c r="Q3" s="85" t="n">
        <f>DATE($T$3,1,4)-WEEKDAY(DATE($T$3,1,4),2)+1+($B$3-1)*7</f>
        <v>46020</v>
      </c>
      <c r="R3" s="86"/>
      <c r="S3" t="str" s="87">
        <v>Jahr:</v>
      </c>
      <c r="T3" t="n" s="87">
        <v>2026</v>
      </c>
    </row>
    <row r="4" ht="28" customHeight="1">
      <c r="A4" s="88" t="str">
        <v>KW im gelben Feld wählen. Je Woche eine Dateikopie speichern: Eingaben bleiben beim Wechsel erhalten. Planstunden sind keine Ist-Zeiterfassung.</v>
      </c>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row>
    <row r="5" ht="22" customHeight="1">
      <c r="A5" s="89" t="inlineStr">
        <is>
          <t xml:space="preserve">Nr.</t>
        </is>
      </c>
      <c r="B5" s="89" t="inlineStr">
        <is>
          <t xml:space="preserve">Mitarbeiter</t>
        </is>
      </c>
      <c r="C5" s="89" t="inlineStr">
        <is>
          <t xml:space="preserve">Soll</t>
        </is>
      </c>
      <c r="D5" s="90" t="n">
        <f>$Q$3+0</f>
        <v>46020</v>
      </c>
      <c r="E5" s="91" t="n"/>
      <c r="F5" s="91" t="n"/>
      <c r="G5" s="91" t="n"/>
      <c r="H5" s="92" t="n"/>
      <c r="I5" s="93" t="n">
        <f>$Q$3+1</f>
        <v>46021</v>
      </c>
      <c r="J5" s="94" t="n"/>
      <c r="K5" s="94" t="n"/>
      <c r="L5" s="94" t="n"/>
      <c r="M5" s="95" t="n"/>
      <c r="N5" s="96" t="n">
        <f>$Q$3+2</f>
        <v>46022</v>
      </c>
      <c r="O5" s="97" t="n"/>
      <c r="P5" s="97" t="n"/>
      <c r="Q5" s="97" t="n"/>
      <c r="R5" s="98" t="n"/>
      <c r="S5" s="99" t="n">
        <f>$Q$3+3</f>
        <v>46023</v>
      </c>
      <c r="T5" s="100" t="n"/>
      <c r="U5" s="100" t="n"/>
      <c r="V5" s="100" t="n"/>
      <c r="W5" s="101" t="n"/>
      <c r="X5" s="102" t="n">
        <f>$Q$3+4</f>
        <v>46024</v>
      </c>
      <c r="Y5" s="103" t="n"/>
      <c r="Z5" s="103" t="n"/>
      <c r="AA5" s="103" t="n"/>
      <c r="AB5" s="104" t="n"/>
      <c r="AC5" s="105" t="n">
        <f>$Q$3+5</f>
        <v>46025</v>
      </c>
      <c r="AD5" s="106" t="n"/>
      <c r="AE5" s="106" t="n"/>
      <c r="AF5" s="106" t="n"/>
      <c r="AG5" s="107" t="n"/>
      <c r="AH5" s="108" t="n">
        <f>$Q$3+6</f>
        <v>46026</v>
      </c>
      <c r="AI5" s="109" t="n"/>
      <c r="AJ5" s="109" t="n"/>
      <c r="AK5" s="109" t="n"/>
      <c r="AL5" s="110" t="n"/>
      <c r="AM5" s="89" t="str">
        <v>Plan</v>
      </c>
      <c r="AN5" s="89" t="str">
        <v>Diff</v>
      </c>
      <c r="AO5" s="89" t="str">
        <v>Notiz</v>
      </c>
    </row>
    <row r="6" ht="18" customHeight="1">
      <c r="A6" s="111" t="n"/>
      <c r="B6" s="111" t="n"/>
      <c r="C6" s="112" t="inlineStr">
        <is>
          <t xml:space="preserve">Std/Wo</t>
        </is>
      </c>
      <c r="D6" s="112" t="inlineStr">
        <is>
          <t xml:space="preserve">Typ</t>
        </is>
      </c>
      <c r="E6" s="112" t="inlineStr">
        <is>
          <t xml:space="preserve">Von</t>
        </is>
      </c>
      <c r="F6" s="112" t="inlineStr">
        <is>
          <t xml:space="preserve">Bis</t>
        </is>
      </c>
      <c r="G6" s="112" t="inlineStr">
        <is>
          <t xml:space="preserve">P.</t>
        </is>
      </c>
      <c r="H6" s="112" t="inlineStr">
        <is>
          <t xml:space="preserve">Std</t>
        </is>
      </c>
      <c r="I6" s="112" t="inlineStr">
        <is>
          <t xml:space="preserve">Typ</t>
        </is>
      </c>
      <c r="J6" s="112" t="inlineStr">
        <is>
          <t xml:space="preserve">Von</t>
        </is>
      </c>
      <c r="K6" s="112" t="inlineStr">
        <is>
          <t xml:space="preserve">Bis</t>
        </is>
      </c>
      <c r="L6" s="112" t="inlineStr">
        <is>
          <t xml:space="preserve">P.</t>
        </is>
      </c>
      <c r="M6" s="112" t="inlineStr">
        <is>
          <t xml:space="preserve">Std</t>
        </is>
      </c>
      <c r="N6" s="112" t="inlineStr">
        <is>
          <t xml:space="preserve">Typ</t>
        </is>
      </c>
      <c r="O6" s="112" t="inlineStr">
        <is>
          <t xml:space="preserve">Von</t>
        </is>
      </c>
      <c r="P6" s="112" t="inlineStr">
        <is>
          <t xml:space="preserve">Bis</t>
        </is>
      </c>
      <c r="Q6" s="112" t="inlineStr">
        <is>
          <t xml:space="preserve">P.</t>
        </is>
      </c>
      <c r="R6" s="112" t="inlineStr">
        <is>
          <t xml:space="preserve">Std</t>
        </is>
      </c>
      <c r="S6" s="112" t="inlineStr">
        <is>
          <t xml:space="preserve">Typ</t>
        </is>
      </c>
      <c r="T6" s="112" t="inlineStr">
        <is>
          <t xml:space="preserve">Von</t>
        </is>
      </c>
      <c r="U6" s="112" t="inlineStr">
        <is>
          <t xml:space="preserve">Bis</t>
        </is>
      </c>
      <c r="V6" s="112" t="inlineStr">
        <is>
          <t xml:space="preserve">P.</t>
        </is>
      </c>
      <c r="W6" s="112" t="inlineStr">
        <is>
          <t xml:space="preserve">Std</t>
        </is>
      </c>
      <c r="X6" s="112" t="inlineStr">
        <is>
          <t xml:space="preserve">Typ</t>
        </is>
      </c>
      <c r="Y6" s="112" t="inlineStr">
        <is>
          <t xml:space="preserve">Von</t>
        </is>
      </c>
      <c r="Z6" s="112" t="inlineStr">
        <is>
          <t xml:space="preserve">Bis</t>
        </is>
      </c>
      <c r="AA6" s="112" t="inlineStr">
        <is>
          <t xml:space="preserve">P.</t>
        </is>
      </c>
      <c r="AB6" s="112" t="inlineStr">
        <is>
          <t xml:space="preserve">Std</t>
        </is>
      </c>
      <c r="AC6" s="112" t="inlineStr">
        <is>
          <t xml:space="preserve">Typ</t>
        </is>
      </c>
      <c r="AD6" s="112" t="inlineStr">
        <is>
          <t xml:space="preserve">Von</t>
        </is>
      </c>
      <c r="AE6" s="112" t="inlineStr">
        <is>
          <t xml:space="preserve">Bis</t>
        </is>
      </c>
      <c r="AF6" s="112" t="inlineStr">
        <is>
          <t xml:space="preserve">P.</t>
        </is>
      </c>
      <c r="AG6" s="112" t="inlineStr">
        <is>
          <t xml:space="preserve">Std</t>
        </is>
      </c>
      <c r="AH6" s="112" t="inlineStr">
        <is>
          <t xml:space="preserve">Typ</t>
        </is>
      </c>
      <c r="AI6" s="112" t="inlineStr">
        <is>
          <t xml:space="preserve">Von</t>
        </is>
      </c>
      <c r="AJ6" s="112" t="inlineStr">
        <is>
          <t xml:space="preserve">Bis</t>
        </is>
      </c>
      <c r="AK6" s="112" t="inlineStr">
        <is>
          <t xml:space="preserve">P.</t>
        </is>
      </c>
      <c r="AL6" s="112" t="inlineStr">
        <is>
          <t xml:space="preserve">Std</t>
        </is>
      </c>
      <c r="AM6" s="112" t="str">
        <v>Std/Wo</v>
      </c>
      <c r="AN6" s="112" t="str">
        <v>Plan−Soll</v>
      </c>
      <c r="AO6" s="112" t="str">
        <v>Optional</v>
      </c>
    </row>
    <row r="7" ht="20" customHeight="1">
      <c r="A7" s="113" t="n">
        <v>1</v>
      </c>
      <c r="B7" s="114"/>
      <c r="C7" s="115" t="str">
        <f>IF(B7="","",IF(COUNTIF('Stammdaten'!$B$4:$B$18,B7)&lt;&gt;1,"Name prüfen",IF(COUNTIFS('Stammdaten'!$B$4:$B$18,B7,'Stammdaten'!$F$4:$F$18,"&lt;&gt;")=0,"",VLOOKUP(B7,'Stammdaten'!$B$4:$F$18,5,FALSE))))</f>
      </c>
      <c r="D7" s="116"/>
      <c r="E7" s="117"/>
      <c r="F7" s="117"/>
      <c r="G7" s="118"/>
      <c r="H7" s="119" t="str">
        <f>IF(AND(ISBLANK(E7),ISBLANK(F7),ISBLANK(G7)),"",IF(OR(ISBLANK(E7),ISBLANK(F7),NOT(ISNUMBER(E7)),NOT(ISNUMBER(F7)),E7&lt;0,E7&gt;=1,F7&lt;0,F7&gt;=1,AND(NOT(ISBLANK(G7)),NOT(ISNUMBER(G7)))),"Prüfen",IF(OR(G7&lt;0,G7&gt;ROUND(MOD(F7-E7,1)*1440,8)),"Pause!",(ROUND(MOD(F7-E7,1)*1440,8)-G7)/60)))</f>
      </c>
      <c r="I7" s="116"/>
      <c r="J7" s="117"/>
      <c r="K7" s="117"/>
      <c r="L7" s="118"/>
      <c r="M7" s="119" t="str">
        <f>IF(AND(ISBLANK(J7),ISBLANK(K7),ISBLANK(L7)),"",IF(OR(ISBLANK(J7),ISBLANK(K7),NOT(ISNUMBER(J7)),NOT(ISNUMBER(K7)),J7&lt;0,J7&gt;=1,K7&lt;0,K7&gt;=1,AND(NOT(ISBLANK(L7)),NOT(ISNUMBER(L7)))),"Prüfen",IF(OR(L7&lt;0,L7&gt;ROUND(MOD(K7-J7,1)*1440,8)),"Pause!",(ROUND(MOD(K7-J7,1)*1440,8)-L7)/60)))</f>
      </c>
      <c r="N7" s="116"/>
      <c r="O7" s="117"/>
      <c r="P7" s="117"/>
      <c r="Q7" s="118"/>
      <c r="R7" s="119" t="str">
        <f>IF(AND(ISBLANK(O7),ISBLANK(P7),ISBLANK(Q7)),"",IF(OR(ISBLANK(O7),ISBLANK(P7),NOT(ISNUMBER(O7)),NOT(ISNUMBER(P7)),O7&lt;0,O7&gt;=1,P7&lt;0,P7&gt;=1,AND(NOT(ISBLANK(Q7)),NOT(ISNUMBER(Q7)))),"Prüfen",IF(OR(Q7&lt;0,Q7&gt;ROUND(MOD(P7-O7,1)*1440,8)),"Pause!",(ROUND(MOD(P7-O7,1)*1440,8)-Q7)/60)))</f>
      </c>
      <c r="S7" s="116"/>
      <c r="T7" s="117"/>
      <c r="U7" s="117"/>
      <c r="V7" s="118"/>
      <c r="W7" s="119" t="str">
        <f>IF(AND(ISBLANK(T7),ISBLANK(U7),ISBLANK(V7)),"",IF(OR(ISBLANK(T7),ISBLANK(U7),NOT(ISNUMBER(T7)),NOT(ISNUMBER(U7)),T7&lt;0,T7&gt;=1,U7&lt;0,U7&gt;=1,AND(NOT(ISBLANK(V7)),NOT(ISNUMBER(V7)))),"Prüfen",IF(OR(V7&lt;0,V7&gt;ROUND(MOD(U7-T7,1)*1440,8)),"Pause!",(ROUND(MOD(U7-T7,1)*1440,8)-V7)/60)))</f>
      </c>
      <c r="X7" s="116"/>
      <c r="Y7" s="117"/>
      <c r="Z7" s="117"/>
      <c r="AA7" s="118"/>
      <c r="AB7" s="119" t="str">
        <f>IF(AND(ISBLANK(Y7),ISBLANK(Z7),ISBLANK(AA7)),"",IF(OR(ISBLANK(Y7),ISBLANK(Z7),NOT(ISNUMBER(Y7)),NOT(ISNUMBER(Z7)),Y7&lt;0,Y7&gt;=1,Z7&lt;0,Z7&gt;=1,AND(NOT(ISBLANK(AA7)),NOT(ISNUMBER(AA7)))),"Prüfen",IF(OR(AA7&lt;0,AA7&gt;ROUND(MOD(Z7-Y7,1)*1440,8)),"Pause!",(ROUND(MOD(Z7-Y7,1)*1440,8)-AA7)/60)))</f>
      </c>
      <c r="AC7" s="116"/>
      <c r="AD7" s="117"/>
      <c r="AE7" s="117"/>
      <c r="AF7" s="118"/>
      <c r="AG7" s="119" t="str">
        <f>IF(AND(ISBLANK(AD7),ISBLANK(AE7),ISBLANK(AF7)),"",IF(OR(ISBLANK(AD7),ISBLANK(AE7),NOT(ISNUMBER(AD7)),NOT(ISNUMBER(AE7)),AD7&lt;0,AD7&gt;=1,AE7&lt;0,AE7&gt;=1,AND(NOT(ISBLANK(AF7)),NOT(ISNUMBER(AF7)))),"Prüfen",IF(OR(AF7&lt;0,AF7&gt;ROUND(MOD(AE7-AD7,1)*1440,8)),"Pause!",(ROUND(MOD(AE7-AD7,1)*1440,8)-AF7)/60)))</f>
      </c>
      <c r="AH7" s="116"/>
      <c r="AI7" s="117"/>
      <c r="AJ7" s="117"/>
      <c r="AK7" s="118"/>
      <c r="AL7" s="120" t="str">
        <f>IF(AND(ISBLANK(AI7),ISBLANK(AJ7),ISBLANK(AK7)),"",IF(OR(ISBLANK(AI7),ISBLANK(AJ7),NOT(ISNUMBER(AI7)),NOT(ISNUMBER(AJ7)),AI7&lt;0,AI7&gt;=1,AJ7&lt;0,AJ7&gt;=1,AND(NOT(ISBLANK(AK7)),NOT(ISNUMBER(AK7)))),"Prüfen",IF(OR(AK7&lt;0,AK7&gt;ROUND(MOD(AJ7-AI7,1)*1440,8)),"Pause!",(ROUND(MOD(AJ7-AI7,1)*1440,8)-AK7)/60)))</f>
      </c>
      <c r="AM7" s="121" t="str">
        <f>IF(OR(ISTEXT(H7)*(H7&lt;&gt;""),ISTEXT(M7)*(M7&lt;&gt;""),ISTEXT(R7)*(R7&lt;&gt;""),ISTEXT(W7)*(W7&lt;&gt;""),ISTEXT(AB7)*(AB7&lt;&gt;""),ISTEXT(AG7)*(AG7&lt;&gt;""),ISTEXT(AL7)*(AL7&lt;&gt;"")),"Prüfen",IF(COUNT(H7,M7,R7,W7,AB7,AG7,AL7)=0,"",SUM(H7,M7,R7,W7,AB7,AG7,AL7)))</f>
      </c>
      <c r="AN7" s="122" t="str">
        <f>IF(AND(ISNUMBER(AM7),ISNUMBER(C7)),AM7-C7,"")</f>
      </c>
      <c r="AO7" s="123"/>
    </row>
    <row r="8" ht="20" customHeight="1">
      <c r="A8" s="113" t="n">
        <v>2</v>
      </c>
      <c r="B8" s="114"/>
      <c r="C8" s="115" t="str">
        <f>IF(B8="","",IF(COUNTIF('Stammdaten'!$B$4:$B$18,B8)&lt;&gt;1,"Name prüfen",IF(COUNTIFS('Stammdaten'!$B$4:$B$18,B8,'Stammdaten'!$F$4:$F$18,"&lt;&gt;")=0,"",VLOOKUP(B8,'Stammdaten'!$B$4:$F$18,5,FALSE))))</f>
      </c>
      <c r="D8" s="116"/>
      <c r="E8" s="117"/>
      <c r="F8" s="117"/>
      <c r="G8" s="118"/>
      <c r="H8" s="119" t="str">
        <f>IF(AND(ISBLANK(E8),ISBLANK(F8),ISBLANK(G8)),"",IF(OR(ISBLANK(E8),ISBLANK(F8),NOT(ISNUMBER(E8)),NOT(ISNUMBER(F8)),E8&lt;0,E8&gt;=1,F8&lt;0,F8&gt;=1,AND(NOT(ISBLANK(G8)),NOT(ISNUMBER(G8)))),"Prüfen",IF(OR(G8&lt;0,G8&gt;ROUND(MOD(F8-E8,1)*1440,8)),"Pause!",(ROUND(MOD(F8-E8,1)*1440,8)-G8)/60)))</f>
      </c>
      <c r="I8" s="116"/>
      <c r="J8" s="117"/>
      <c r="K8" s="117"/>
      <c r="L8" s="118"/>
      <c r="M8" s="119" t="str">
        <f>IF(AND(ISBLANK(J8),ISBLANK(K8),ISBLANK(L8)),"",IF(OR(ISBLANK(J8),ISBLANK(K8),NOT(ISNUMBER(J8)),NOT(ISNUMBER(K8)),J8&lt;0,J8&gt;=1,K8&lt;0,K8&gt;=1,AND(NOT(ISBLANK(L8)),NOT(ISNUMBER(L8)))),"Prüfen",IF(OR(L8&lt;0,L8&gt;ROUND(MOD(K8-J8,1)*1440,8)),"Pause!",(ROUND(MOD(K8-J8,1)*1440,8)-L8)/60)))</f>
      </c>
      <c r="N8" s="116"/>
      <c r="O8" s="117"/>
      <c r="P8" s="117"/>
      <c r="Q8" s="118"/>
      <c r="R8" s="119" t="str">
        <f>IF(AND(ISBLANK(O8),ISBLANK(P8),ISBLANK(Q8)),"",IF(OR(ISBLANK(O8),ISBLANK(P8),NOT(ISNUMBER(O8)),NOT(ISNUMBER(P8)),O8&lt;0,O8&gt;=1,P8&lt;0,P8&gt;=1,AND(NOT(ISBLANK(Q8)),NOT(ISNUMBER(Q8)))),"Prüfen",IF(OR(Q8&lt;0,Q8&gt;ROUND(MOD(P8-O8,1)*1440,8)),"Pause!",(ROUND(MOD(P8-O8,1)*1440,8)-Q8)/60)))</f>
      </c>
      <c r="S8" s="116"/>
      <c r="T8" s="117"/>
      <c r="U8" s="117"/>
      <c r="V8" s="118"/>
      <c r="W8" s="119" t="str">
        <f>IF(AND(ISBLANK(T8),ISBLANK(U8),ISBLANK(V8)),"",IF(OR(ISBLANK(T8),ISBLANK(U8),NOT(ISNUMBER(T8)),NOT(ISNUMBER(U8)),T8&lt;0,T8&gt;=1,U8&lt;0,U8&gt;=1,AND(NOT(ISBLANK(V8)),NOT(ISNUMBER(V8)))),"Prüfen",IF(OR(V8&lt;0,V8&gt;ROUND(MOD(U8-T8,1)*1440,8)),"Pause!",(ROUND(MOD(U8-T8,1)*1440,8)-V8)/60)))</f>
      </c>
      <c r="X8" s="116"/>
      <c r="Y8" s="117"/>
      <c r="Z8" s="117"/>
      <c r="AA8" s="118"/>
      <c r="AB8" s="119" t="str">
        <f>IF(AND(ISBLANK(Y8),ISBLANK(Z8),ISBLANK(AA8)),"",IF(OR(ISBLANK(Y8),ISBLANK(Z8),NOT(ISNUMBER(Y8)),NOT(ISNUMBER(Z8)),Y8&lt;0,Y8&gt;=1,Z8&lt;0,Z8&gt;=1,AND(NOT(ISBLANK(AA8)),NOT(ISNUMBER(AA8)))),"Prüfen",IF(OR(AA8&lt;0,AA8&gt;ROUND(MOD(Z8-Y8,1)*1440,8)),"Pause!",(ROUND(MOD(Z8-Y8,1)*1440,8)-AA8)/60)))</f>
      </c>
      <c r="AC8" s="116"/>
      <c r="AD8" s="117"/>
      <c r="AE8" s="117"/>
      <c r="AF8" s="118"/>
      <c r="AG8" s="119" t="str">
        <f>IF(AND(ISBLANK(AD8),ISBLANK(AE8),ISBLANK(AF8)),"",IF(OR(ISBLANK(AD8),ISBLANK(AE8),NOT(ISNUMBER(AD8)),NOT(ISNUMBER(AE8)),AD8&lt;0,AD8&gt;=1,AE8&lt;0,AE8&gt;=1,AND(NOT(ISBLANK(AF8)),NOT(ISNUMBER(AF8)))),"Prüfen",IF(OR(AF8&lt;0,AF8&gt;ROUND(MOD(AE8-AD8,1)*1440,8)),"Pause!",(ROUND(MOD(AE8-AD8,1)*1440,8)-AF8)/60)))</f>
      </c>
      <c r="AH8" s="116"/>
      <c r="AI8" s="117"/>
      <c r="AJ8" s="117"/>
      <c r="AK8" s="118"/>
      <c r="AL8" s="120" t="str">
        <f>IF(AND(ISBLANK(AI8),ISBLANK(AJ8),ISBLANK(AK8)),"",IF(OR(ISBLANK(AI8),ISBLANK(AJ8),NOT(ISNUMBER(AI8)),NOT(ISNUMBER(AJ8)),AI8&lt;0,AI8&gt;=1,AJ8&lt;0,AJ8&gt;=1,AND(NOT(ISBLANK(AK8)),NOT(ISNUMBER(AK8)))),"Prüfen",IF(OR(AK8&lt;0,AK8&gt;ROUND(MOD(AJ8-AI8,1)*1440,8)),"Pause!",(ROUND(MOD(AJ8-AI8,1)*1440,8)-AK8)/60)))</f>
      </c>
      <c r="AM8" s="121" t="str">
        <f>IF(OR(ISTEXT(H8)*(H8&lt;&gt;""),ISTEXT(M8)*(M8&lt;&gt;""),ISTEXT(R8)*(R8&lt;&gt;""),ISTEXT(W8)*(W8&lt;&gt;""),ISTEXT(AB8)*(AB8&lt;&gt;""),ISTEXT(AG8)*(AG8&lt;&gt;""),ISTEXT(AL8)*(AL8&lt;&gt;"")),"Prüfen",IF(COUNT(H8,M8,R8,W8,AB8,AG8,AL8)=0,"",SUM(H8,M8,R8,W8,AB8,AG8,AL8)))</f>
      </c>
      <c r="AN8" s="122" t="str">
        <f>IF(AND(ISNUMBER(AM8),ISNUMBER(C8)),AM8-C8,"")</f>
      </c>
      <c r="AO8" s="123"/>
    </row>
    <row r="9" ht="20" customHeight="1">
      <c r="A9" s="113" t="n">
        <v>3</v>
      </c>
      <c r="B9" s="114"/>
      <c r="C9" s="115" t="str">
        <f>IF(B9="","",IF(COUNTIF('Stammdaten'!$B$4:$B$18,B9)&lt;&gt;1,"Name prüfen",IF(COUNTIFS('Stammdaten'!$B$4:$B$18,B9,'Stammdaten'!$F$4:$F$18,"&lt;&gt;")=0,"",VLOOKUP(B9,'Stammdaten'!$B$4:$F$18,5,FALSE))))</f>
      </c>
      <c r="D9" s="116"/>
      <c r="E9" s="117"/>
      <c r="F9" s="117"/>
      <c r="G9" s="118"/>
      <c r="H9" s="119" t="str">
        <f>IF(AND(ISBLANK(E9),ISBLANK(F9),ISBLANK(G9)),"",IF(OR(ISBLANK(E9),ISBLANK(F9),NOT(ISNUMBER(E9)),NOT(ISNUMBER(F9)),E9&lt;0,E9&gt;=1,F9&lt;0,F9&gt;=1,AND(NOT(ISBLANK(G9)),NOT(ISNUMBER(G9)))),"Prüfen",IF(OR(G9&lt;0,G9&gt;ROUND(MOD(F9-E9,1)*1440,8)),"Pause!",(ROUND(MOD(F9-E9,1)*1440,8)-G9)/60)))</f>
      </c>
      <c r="I9" s="116"/>
      <c r="J9" s="117"/>
      <c r="K9" s="117"/>
      <c r="L9" s="118"/>
      <c r="M9" s="119" t="str">
        <f>IF(AND(ISBLANK(J9),ISBLANK(K9),ISBLANK(L9)),"",IF(OR(ISBLANK(J9),ISBLANK(K9),NOT(ISNUMBER(J9)),NOT(ISNUMBER(K9)),J9&lt;0,J9&gt;=1,K9&lt;0,K9&gt;=1,AND(NOT(ISBLANK(L9)),NOT(ISNUMBER(L9)))),"Prüfen",IF(OR(L9&lt;0,L9&gt;ROUND(MOD(K9-J9,1)*1440,8)),"Pause!",(ROUND(MOD(K9-J9,1)*1440,8)-L9)/60)))</f>
      </c>
      <c r="N9" s="116"/>
      <c r="O9" s="117"/>
      <c r="P9" s="117"/>
      <c r="Q9" s="118"/>
      <c r="R9" s="119" t="str">
        <f>IF(AND(ISBLANK(O9),ISBLANK(P9),ISBLANK(Q9)),"",IF(OR(ISBLANK(O9),ISBLANK(P9),NOT(ISNUMBER(O9)),NOT(ISNUMBER(P9)),O9&lt;0,O9&gt;=1,P9&lt;0,P9&gt;=1,AND(NOT(ISBLANK(Q9)),NOT(ISNUMBER(Q9)))),"Prüfen",IF(OR(Q9&lt;0,Q9&gt;ROUND(MOD(P9-O9,1)*1440,8)),"Pause!",(ROUND(MOD(P9-O9,1)*1440,8)-Q9)/60)))</f>
      </c>
      <c r="S9" s="116"/>
      <c r="T9" s="117"/>
      <c r="U9" s="117"/>
      <c r="V9" s="118"/>
      <c r="W9" s="119" t="str">
        <f>IF(AND(ISBLANK(T9),ISBLANK(U9),ISBLANK(V9)),"",IF(OR(ISBLANK(T9),ISBLANK(U9),NOT(ISNUMBER(T9)),NOT(ISNUMBER(U9)),T9&lt;0,T9&gt;=1,U9&lt;0,U9&gt;=1,AND(NOT(ISBLANK(V9)),NOT(ISNUMBER(V9)))),"Prüfen",IF(OR(V9&lt;0,V9&gt;ROUND(MOD(U9-T9,1)*1440,8)),"Pause!",(ROUND(MOD(U9-T9,1)*1440,8)-V9)/60)))</f>
      </c>
      <c r="X9" s="116"/>
      <c r="Y9" s="117"/>
      <c r="Z9" s="117"/>
      <c r="AA9" s="118"/>
      <c r="AB9" s="119" t="str">
        <f>IF(AND(ISBLANK(Y9),ISBLANK(Z9),ISBLANK(AA9)),"",IF(OR(ISBLANK(Y9),ISBLANK(Z9),NOT(ISNUMBER(Y9)),NOT(ISNUMBER(Z9)),Y9&lt;0,Y9&gt;=1,Z9&lt;0,Z9&gt;=1,AND(NOT(ISBLANK(AA9)),NOT(ISNUMBER(AA9)))),"Prüfen",IF(OR(AA9&lt;0,AA9&gt;ROUND(MOD(Z9-Y9,1)*1440,8)),"Pause!",(ROUND(MOD(Z9-Y9,1)*1440,8)-AA9)/60)))</f>
      </c>
      <c r="AC9" s="116"/>
      <c r="AD9" s="117"/>
      <c r="AE9" s="117"/>
      <c r="AF9" s="118"/>
      <c r="AG9" s="119" t="str">
        <f>IF(AND(ISBLANK(AD9),ISBLANK(AE9),ISBLANK(AF9)),"",IF(OR(ISBLANK(AD9),ISBLANK(AE9),NOT(ISNUMBER(AD9)),NOT(ISNUMBER(AE9)),AD9&lt;0,AD9&gt;=1,AE9&lt;0,AE9&gt;=1,AND(NOT(ISBLANK(AF9)),NOT(ISNUMBER(AF9)))),"Prüfen",IF(OR(AF9&lt;0,AF9&gt;ROUND(MOD(AE9-AD9,1)*1440,8)),"Pause!",(ROUND(MOD(AE9-AD9,1)*1440,8)-AF9)/60)))</f>
      </c>
      <c r="AH9" s="116"/>
      <c r="AI9" s="117"/>
      <c r="AJ9" s="117"/>
      <c r="AK9" s="118"/>
      <c r="AL9" s="120" t="str">
        <f>IF(AND(ISBLANK(AI9),ISBLANK(AJ9),ISBLANK(AK9)),"",IF(OR(ISBLANK(AI9),ISBLANK(AJ9),NOT(ISNUMBER(AI9)),NOT(ISNUMBER(AJ9)),AI9&lt;0,AI9&gt;=1,AJ9&lt;0,AJ9&gt;=1,AND(NOT(ISBLANK(AK9)),NOT(ISNUMBER(AK9)))),"Prüfen",IF(OR(AK9&lt;0,AK9&gt;ROUND(MOD(AJ9-AI9,1)*1440,8)),"Pause!",(ROUND(MOD(AJ9-AI9,1)*1440,8)-AK9)/60)))</f>
      </c>
      <c r="AM9" s="121" t="str">
        <f>IF(OR(ISTEXT(H9)*(H9&lt;&gt;""),ISTEXT(M9)*(M9&lt;&gt;""),ISTEXT(R9)*(R9&lt;&gt;""),ISTEXT(W9)*(W9&lt;&gt;""),ISTEXT(AB9)*(AB9&lt;&gt;""),ISTEXT(AG9)*(AG9&lt;&gt;""),ISTEXT(AL9)*(AL9&lt;&gt;"")),"Prüfen",IF(COUNT(H9,M9,R9,W9,AB9,AG9,AL9)=0,"",SUM(H9,M9,R9,W9,AB9,AG9,AL9)))</f>
      </c>
      <c r="AN9" s="122" t="str">
        <f>IF(AND(ISNUMBER(AM9),ISNUMBER(C9)),AM9-C9,"")</f>
      </c>
      <c r="AO9" s="123"/>
    </row>
    <row r="10" ht="20" customHeight="1">
      <c r="A10" s="113" t="n">
        <v>4</v>
      </c>
      <c r="B10" s="114"/>
      <c r="C10" s="115" t="str">
        <f>IF(B10="","",IF(COUNTIF('Stammdaten'!$B$4:$B$18,B10)&lt;&gt;1,"Name prüfen",IF(COUNTIFS('Stammdaten'!$B$4:$B$18,B10,'Stammdaten'!$F$4:$F$18,"&lt;&gt;")=0,"",VLOOKUP(B10,'Stammdaten'!$B$4:$F$18,5,FALSE))))</f>
      </c>
      <c r="D10" s="116"/>
      <c r="E10" s="117"/>
      <c r="F10" s="117"/>
      <c r="G10" s="118"/>
      <c r="H10" s="119" t="str">
        <f>IF(AND(ISBLANK(E10),ISBLANK(F10),ISBLANK(G10)),"",IF(OR(ISBLANK(E10),ISBLANK(F10),NOT(ISNUMBER(E10)),NOT(ISNUMBER(F10)),E10&lt;0,E10&gt;=1,F10&lt;0,F10&gt;=1,AND(NOT(ISBLANK(G10)),NOT(ISNUMBER(G10)))),"Prüfen",IF(OR(G10&lt;0,G10&gt;ROUND(MOD(F10-E10,1)*1440,8)),"Pause!",(ROUND(MOD(F10-E10,1)*1440,8)-G10)/60)))</f>
      </c>
      <c r="I10" s="116"/>
      <c r="J10" s="117"/>
      <c r="K10" s="117"/>
      <c r="L10" s="118"/>
      <c r="M10" s="119" t="str">
        <f>IF(AND(ISBLANK(J10),ISBLANK(K10),ISBLANK(L10)),"",IF(OR(ISBLANK(J10),ISBLANK(K10),NOT(ISNUMBER(J10)),NOT(ISNUMBER(K10)),J10&lt;0,J10&gt;=1,K10&lt;0,K10&gt;=1,AND(NOT(ISBLANK(L10)),NOT(ISNUMBER(L10)))),"Prüfen",IF(OR(L10&lt;0,L10&gt;ROUND(MOD(K10-J10,1)*1440,8)),"Pause!",(ROUND(MOD(K10-J10,1)*1440,8)-L10)/60)))</f>
      </c>
      <c r="N10" s="116"/>
      <c r="O10" s="117"/>
      <c r="P10" s="117"/>
      <c r="Q10" s="118"/>
      <c r="R10" s="119" t="str">
        <f>IF(AND(ISBLANK(O10),ISBLANK(P10),ISBLANK(Q10)),"",IF(OR(ISBLANK(O10),ISBLANK(P10),NOT(ISNUMBER(O10)),NOT(ISNUMBER(P10)),O10&lt;0,O10&gt;=1,P10&lt;0,P10&gt;=1,AND(NOT(ISBLANK(Q10)),NOT(ISNUMBER(Q10)))),"Prüfen",IF(OR(Q10&lt;0,Q10&gt;ROUND(MOD(P10-O10,1)*1440,8)),"Pause!",(ROUND(MOD(P10-O10,1)*1440,8)-Q10)/60)))</f>
      </c>
      <c r="S10" s="116"/>
      <c r="T10" s="117"/>
      <c r="U10" s="117"/>
      <c r="V10" s="118"/>
      <c r="W10" s="119" t="str">
        <f>IF(AND(ISBLANK(T10),ISBLANK(U10),ISBLANK(V10)),"",IF(OR(ISBLANK(T10),ISBLANK(U10),NOT(ISNUMBER(T10)),NOT(ISNUMBER(U10)),T10&lt;0,T10&gt;=1,U10&lt;0,U10&gt;=1,AND(NOT(ISBLANK(V10)),NOT(ISNUMBER(V10)))),"Prüfen",IF(OR(V10&lt;0,V10&gt;ROUND(MOD(U10-T10,1)*1440,8)),"Pause!",(ROUND(MOD(U10-T10,1)*1440,8)-V10)/60)))</f>
      </c>
      <c r="X10" s="116"/>
      <c r="Y10" s="117"/>
      <c r="Z10" s="117"/>
      <c r="AA10" s="118"/>
      <c r="AB10" s="119" t="str">
        <f>IF(AND(ISBLANK(Y10),ISBLANK(Z10),ISBLANK(AA10)),"",IF(OR(ISBLANK(Y10),ISBLANK(Z10),NOT(ISNUMBER(Y10)),NOT(ISNUMBER(Z10)),Y10&lt;0,Y10&gt;=1,Z10&lt;0,Z10&gt;=1,AND(NOT(ISBLANK(AA10)),NOT(ISNUMBER(AA10)))),"Prüfen",IF(OR(AA10&lt;0,AA10&gt;ROUND(MOD(Z10-Y10,1)*1440,8)),"Pause!",(ROUND(MOD(Z10-Y10,1)*1440,8)-AA10)/60)))</f>
      </c>
      <c r="AC10" s="116"/>
      <c r="AD10" s="117"/>
      <c r="AE10" s="117"/>
      <c r="AF10" s="118"/>
      <c r="AG10" s="119" t="str">
        <f>IF(AND(ISBLANK(AD10),ISBLANK(AE10),ISBLANK(AF10)),"",IF(OR(ISBLANK(AD10),ISBLANK(AE10),NOT(ISNUMBER(AD10)),NOT(ISNUMBER(AE10)),AD10&lt;0,AD10&gt;=1,AE10&lt;0,AE10&gt;=1,AND(NOT(ISBLANK(AF10)),NOT(ISNUMBER(AF10)))),"Prüfen",IF(OR(AF10&lt;0,AF10&gt;ROUND(MOD(AE10-AD10,1)*1440,8)),"Pause!",(ROUND(MOD(AE10-AD10,1)*1440,8)-AF10)/60)))</f>
      </c>
      <c r="AH10" s="116"/>
      <c r="AI10" s="117"/>
      <c r="AJ10" s="117"/>
      <c r="AK10" s="118"/>
      <c r="AL10" s="120" t="str">
        <f>IF(AND(ISBLANK(AI10),ISBLANK(AJ10),ISBLANK(AK10)),"",IF(OR(ISBLANK(AI10),ISBLANK(AJ10),NOT(ISNUMBER(AI10)),NOT(ISNUMBER(AJ10)),AI10&lt;0,AI10&gt;=1,AJ10&lt;0,AJ10&gt;=1,AND(NOT(ISBLANK(AK10)),NOT(ISNUMBER(AK10)))),"Prüfen",IF(OR(AK10&lt;0,AK10&gt;ROUND(MOD(AJ10-AI10,1)*1440,8)),"Pause!",(ROUND(MOD(AJ10-AI10,1)*1440,8)-AK10)/60)))</f>
      </c>
      <c r="AM10" s="121" t="str">
        <f>IF(OR(ISTEXT(H10)*(H10&lt;&gt;""),ISTEXT(M10)*(M10&lt;&gt;""),ISTEXT(R10)*(R10&lt;&gt;""),ISTEXT(W10)*(W10&lt;&gt;""),ISTEXT(AB10)*(AB10&lt;&gt;""),ISTEXT(AG10)*(AG10&lt;&gt;""),ISTEXT(AL10)*(AL10&lt;&gt;"")),"Prüfen",IF(COUNT(H10,M10,R10,W10,AB10,AG10,AL10)=0,"",SUM(H10,M10,R10,W10,AB10,AG10,AL10)))</f>
      </c>
      <c r="AN10" s="122" t="str">
        <f>IF(AND(ISNUMBER(AM10),ISNUMBER(C10)),AM10-C10,"")</f>
      </c>
      <c r="AO10" s="123"/>
    </row>
    <row r="11" ht="20" customHeight="1">
      <c r="A11" s="113" t="n">
        <v>5</v>
      </c>
      <c r="B11" s="114"/>
      <c r="C11" s="115" t="str">
        <f>IF(B11="","",IF(COUNTIF('Stammdaten'!$B$4:$B$18,B11)&lt;&gt;1,"Name prüfen",IF(COUNTIFS('Stammdaten'!$B$4:$B$18,B11,'Stammdaten'!$F$4:$F$18,"&lt;&gt;")=0,"",VLOOKUP(B11,'Stammdaten'!$B$4:$F$18,5,FALSE))))</f>
      </c>
      <c r="D11" s="116"/>
      <c r="E11" s="117"/>
      <c r="F11" s="117"/>
      <c r="G11" s="118"/>
      <c r="H11" s="119" t="str">
        <f>IF(AND(ISBLANK(E11),ISBLANK(F11),ISBLANK(G11)),"",IF(OR(ISBLANK(E11),ISBLANK(F11),NOT(ISNUMBER(E11)),NOT(ISNUMBER(F11)),E11&lt;0,E11&gt;=1,F11&lt;0,F11&gt;=1,AND(NOT(ISBLANK(G11)),NOT(ISNUMBER(G11)))),"Prüfen",IF(OR(G11&lt;0,G11&gt;ROUND(MOD(F11-E11,1)*1440,8)),"Pause!",(ROUND(MOD(F11-E11,1)*1440,8)-G11)/60)))</f>
      </c>
      <c r="I11" s="116"/>
      <c r="J11" s="117"/>
      <c r="K11" s="117"/>
      <c r="L11" s="118"/>
      <c r="M11" s="119" t="str">
        <f>IF(AND(ISBLANK(J11),ISBLANK(K11),ISBLANK(L11)),"",IF(OR(ISBLANK(J11),ISBLANK(K11),NOT(ISNUMBER(J11)),NOT(ISNUMBER(K11)),J11&lt;0,J11&gt;=1,K11&lt;0,K11&gt;=1,AND(NOT(ISBLANK(L11)),NOT(ISNUMBER(L11)))),"Prüfen",IF(OR(L11&lt;0,L11&gt;ROUND(MOD(K11-J11,1)*1440,8)),"Pause!",(ROUND(MOD(K11-J11,1)*1440,8)-L11)/60)))</f>
      </c>
      <c r="N11" s="116"/>
      <c r="O11" s="117"/>
      <c r="P11" s="117"/>
      <c r="Q11" s="118"/>
      <c r="R11" s="119" t="str">
        <f>IF(AND(ISBLANK(O11),ISBLANK(P11),ISBLANK(Q11)),"",IF(OR(ISBLANK(O11),ISBLANK(P11),NOT(ISNUMBER(O11)),NOT(ISNUMBER(P11)),O11&lt;0,O11&gt;=1,P11&lt;0,P11&gt;=1,AND(NOT(ISBLANK(Q11)),NOT(ISNUMBER(Q11)))),"Prüfen",IF(OR(Q11&lt;0,Q11&gt;ROUND(MOD(P11-O11,1)*1440,8)),"Pause!",(ROUND(MOD(P11-O11,1)*1440,8)-Q11)/60)))</f>
      </c>
      <c r="S11" s="116"/>
      <c r="T11" s="117"/>
      <c r="U11" s="117"/>
      <c r="V11" s="118"/>
      <c r="W11" s="119" t="str">
        <f>IF(AND(ISBLANK(T11),ISBLANK(U11),ISBLANK(V11)),"",IF(OR(ISBLANK(T11),ISBLANK(U11),NOT(ISNUMBER(T11)),NOT(ISNUMBER(U11)),T11&lt;0,T11&gt;=1,U11&lt;0,U11&gt;=1,AND(NOT(ISBLANK(V11)),NOT(ISNUMBER(V11)))),"Prüfen",IF(OR(V11&lt;0,V11&gt;ROUND(MOD(U11-T11,1)*1440,8)),"Pause!",(ROUND(MOD(U11-T11,1)*1440,8)-V11)/60)))</f>
      </c>
      <c r="X11" s="116"/>
      <c r="Y11" s="117"/>
      <c r="Z11" s="117"/>
      <c r="AA11" s="118"/>
      <c r="AB11" s="119" t="str">
        <f>IF(AND(ISBLANK(Y11),ISBLANK(Z11),ISBLANK(AA11)),"",IF(OR(ISBLANK(Y11),ISBLANK(Z11),NOT(ISNUMBER(Y11)),NOT(ISNUMBER(Z11)),Y11&lt;0,Y11&gt;=1,Z11&lt;0,Z11&gt;=1,AND(NOT(ISBLANK(AA11)),NOT(ISNUMBER(AA11)))),"Prüfen",IF(OR(AA11&lt;0,AA11&gt;ROUND(MOD(Z11-Y11,1)*1440,8)),"Pause!",(ROUND(MOD(Z11-Y11,1)*1440,8)-AA11)/60)))</f>
      </c>
      <c r="AC11" s="116"/>
      <c r="AD11" s="117"/>
      <c r="AE11" s="117"/>
      <c r="AF11" s="118"/>
      <c r="AG11" s="119" t="str">
        <f>IF(AND(ISBLANK(AD11),ISBLANK(AE11),ISBLANK(AF11)),"",IF(OR(ISBLANK(AD11),ISBLANK(AE11),NOT(ISNUMBER(AD11)),NOT(ISNUMBER(AE11)),AD11&lt;0,AD11&gt;=1,AE11&lt;0,AE11&gt;=1,AND(NOT(ISBLANK(AF11)),NOT(ISNUMBER(AF11)))),"Prüfen",IF(OR(AF11&lt;0,AF11&gt;ROUND(MOD(AE11-AD11,1)*1440,8)),"Pause!",(ROUND(MOD(AE11-AD11,1)*1440,8)-AF11)/60)))</f>
      </c>
      <c r="AH11" s="116"/>
      <c r="AI11" s="117"/>
      <c r="AJ11" s="117"/>
      <c r="AK11" s="118"/>
      <c r="AL11" s="120" t="str">
        <f>IF(AND(ISBLANK(AI11),ISBLANK(AJ11),ISBLANK(AK11)),"",IF(OR(ISBLANK(AI11),ISBLANK(AJ11),NOT(ISNUMBER(AI11)),NOT(ISNUMBER(AJ11)),AI11&lt;0,AI11&gt;=1,AJ11&lt;0,AJ11&gt;=1,AND(NOT(ISBLANK(AK11)),NOT(ISNUMBER(AK11)))),"Prüfen",IF(OR(AK11&lt;0,AK11&gt;ROUND(MOD(AJ11-AI11,1)*1440,8)),"Pause!",(ROUND(MOD(AJ11-AI11,1)*1440,8)-AK11)/60)))</f>
      </c>
      <c r="AM11" s="121" t="str">
        <f>IF(OR(ISTEXT(H11)*(H11&lt;&gt;""),ISTEXT(M11)*(M11&lt;&gt;""),ISTEXT(R11)*(R11&lt;&gt;""),ISTEXT(W11)*(W11&lt;&gt;""),ISTEXT(AB11)*(AB11&lt;&gt;""),ISTEXT(AG11)*(AG11&lt;&gt;""),ISTEXT(AL11)*(AL11&lt;&gt;"")),"Prüfen",IF(COUNT(H11,M11,R11,W11,AB11,AG11,AL11)=0,"",SUM(H11,M11,R11,W11,AB11,AG11,AL11)))</f>
      </c>
      <c r="AN11" s="122" t="str">
        <f>IF(AND(ISNUMBER(AM11),ISNUMBER(C11)),AM11-C11,"")</f>
      </c>
      <c r="AO11" s="123"/>
    </row>
    <row r="12" ht="20" customHeight="1">
      <c r="A12" s="113" t="n">
        <v>6</v>
      </c>
      <c r="B12" s="114"/>
      <c r="C12" s="115" t="str">
        <f>IF(B12="","",IF(COUNTIF('Stammdaten'!$B$4:$B$18,B12)&lt;&gt;1,"Name prüfen",IF(COUNTIFS('Stammdaten'!$B$4:$B$18,B12,'Stammdaten'!$F$4:$F$18,"&lt;&gt;")=0,"",VLOOKUP(B12,'Stammdaten'!$B$4:$F$18,5,FALSE))))</f>
      </c>
      <c r="D12" s="116"/>
      <c r="E12" s="117"/>
      <c r="F12" s="117"/>
      <c r="G12" s="118"/>
      <c r="H12" s="119" t="str">
        <f>IF(AND(ISBLANK(E12),ISBLANK(F12),ISBLANK(G12)),"",IF(OR(ISBLANK(E12),ISBLANK(F12),NOT(ISNUMBER(E12)),NOT(ISNUMBER(F12)),E12&lt;0,E12&gt;=1,F12&lt;0,F12&gt;=1,AND(NOT(ISBLANK(G12)),NOT(ISNUMBER(G12)))),"Prüfen",IF(OR(G12&lt;0,G12&gt;ROUND(MOD(F12-E12,1)*1440,8)),"Pause!",(ROUND(MOD(F12-E12,1)*1440,8)-G12)/60)))</f>
      </c>
      <c r="I12" s="116"/>
      <c r="J12" s="117"/>
      <c r="K12" s="117"/>
      <c r="L12" s="118"/>
      <c r="M12" s="119" t="str">
        <f>IF(AND(ISBLANK(J12),ISBLANK(K12),ISBLANK(L12)),"",IF(OR(ISBLANK(J12),ISBLANK(K12),NOT(ISNUMBER(J12)),NOT(ISNUMBER(K12)),J12&lt;0,J12&gt;=1,K12&lt;0,K12&gt;=1,AND(NOT(ISBLANK(L12)),NOT(ISNUMBER(L12)))),"Prüfen",IF(OR(L12&lt;0,L12&gt;ROUND(MOD(K12-J12,1)*1440,8)),"Pause!",(ROUND(MOD(K12-J12,1)*1440,8)-L12)/60)))</f>
      </c>
      <c r="N12" s="116"/>
      <c r="O12" s="117"/>
      <c r="P12" s="117"/>
      <c r="Q12" s="118"/>
      <c r="R12" s="119" t="str">
        <f>IF(AND(ISBLANK(O12),ISBLANK(P12),ISBLANK(Q12)),"",IF(OR(ISBLANK(O12),ISBLANK(P12),NOT(ISNUMBER(O12)),NOT(ISNUMBER(P12)),O12&lt;0,O12&gt;=1,P12&lt;0,P12&gt;=1,AND(NOT(ISBLANK(Q12)),NOT(ISNUMBER(Q12)))),"Prüfen",IF(OR(Q12&lt;0,Q12&gt;ROUND(MOD(P12-O12,1)*1440,8)),"Pause!",(ROUND(MOD(P12-O12,1)*1440,8)-Q12)/60)))</f>
      </c>
      <c r="S12" s="116"/>
      <c r="T12" s="117"/>
      <c r="U12" s="117"/>
      <c r="V12" s="118"/>
      <c r="W12" s="119" t="str">
        <f>IF(AND(ISBLANK(T12),ISBLANK(U12),ISBLANK(V12)),"",IF(OR(ISBLANK(T12),ISBLANK(U12),NOT(ISNUMBER(T12)),NOT(ISNUMBER(U12)),T12&lt;0,T12&gt;=1,U12&lt;0,U12&gt;=1,AND(NOT(ISBLANK(V12)),NOT(ISNUMBER(V12)))),"Prüfen",IF(OR(V12&lt;0,V12&gt;ROUND(MOD(U12-T12,1)*1440,8)),"Pause!",(ROUND(MOD(U12-T12,1)*1440,8)-V12)/60)))</f>
      </c>
      <c r="X12" s="116"/>
      <c r="Y12" s="117"/>
      <c r="Z12" s="117"/>
      <c r="AA12" s="118"/>
      <c r="AB12" s="119" t="str">
        <f>IF(AND(ISBLANK(Y12),ISBLANK(Z12),ISBLANK(AA12)),"",IF(OR(ISBLANK(Y12),ISBLANK(Z12),NOT(ISNUMBER(Y12)),NOT(ISNUMBER(Z12)),Y12&lt;0,Y12&gt;=1,Z12&lt;0,Z12&gt;=1,AND(NOT(ISBLANK(AA12)),NOT(ISNUMBER(AA12)))),"Prüfen",IF(OR(AA12&lt;0,AA12&gt;ROUND(MOD(Z12-Y12,1)*1440,8)),"Pause!",(ROUND(MOD(Z12-Y12,1)*1440,8)-AA12)/60)))</f>
      </c>
      <c r="AC12" s="116"/>
      <c r="AD12" s="117"/>
      <c r="AE12" s="117"/>
      <c r="AF12" s="118"/>
      <c r="AG12" s="119" t="str">
        <f>IF(AND(ISBLANK(AD12),ISBLANK(AE12),ISBLANK(AF12)),"",IF(OR(ISBLANK(AD12),ISBLANK(AE12),NOT(ISNUMBER(AD12)),NOT(ISNUMBER(AE12)),AD12&lt;0,AD12&gt;=1,AE12&lt;0,AE12&gt;=1,AND(NOT(ISBLANK(AF12)),NOT(ISNUMBER(AF12)))),"Prüfen",IF(OR(AF12&lt;0,AF12&gt;ROUND(MOD(AE12-AD12,1)*1440,8)),"Pause!",(ROUND(MOD(AE12-AD12,1)*1440,8)-AF12)/60)))</f>
      </c>
      <c r="AH12" s="116"/>
      <c r="AI12" s="117"/>
      <c r="AJ12" s="117"/>
      <c r="AK12" s="118"/>
      <c r="AL12" s="120" t="str">
        <f>IF(AND(ISBLANK(AI12),ISBLANK(AJ12),ISBLANK(AK12)),"",IF(OR(ISBLANK(AI12),ISBLANK(AJ12),NOT(ISNUMBER(AI12)),NOT(ISNUMBER(AJ12)),AI12&lt;0,AI12&gt;=1,AJ12&lt;0,AJ12&gt;=1,AND(NOT(ISBLANK(AK12)),NOT(ISNUMBER(AK12)))),"Prüfen",IF(OR(AK12&lt;0,AK12&gt;ROUND(MOD(AJ12-AI12,1)*1440,8)),"Pause!",(ROUND(MOD(AJ12-AI12,1)*1440,8)-AK12)/60)))</f>
      </c>
      <c r="AM12" s="121" t="str">
        <f>IF(OR(ISTEXT(H12)*(H12&lt;&gt;""),ISTEXT(M12)*(M12&lt;&gt;""),ISTEXT(R12)*(R12&lt;&gt;""),ISTEXT(W12)*(W12&lt;&gt;""),ISTEXT(AB12)*(AB12&lt;&gt;""),ISTEXT(AG12)*(AG12&lt;&gt;""),ISTEXT(AL12)*(AL12&lt;&gt;"")),"Prüfen",IF(COUNT(H12,M12,R12,W12,AB12,AG12,AL12)=0,"",SUM(H12,M12,R12,W12,AB12,AG12,AL12)))</f>
      </c>
      <c r="AN12" s="122" t="str">
        <f>IF(AND(ISNUMBER(AM12),ISNUMBER(C12)),AM12-C12,"")</f>
      </c>
      <c r="AO12" s="123"/>
    </row>
    <row r="13" ht="20" customHeight="1">
      <c r="A13" s="113" t="n">
        <v>7</v>
      </c>
      <c r="B13" s="114"/>
      <c r="C13" s="115" t="str">
        <f>IF(B13="","",IF(COUNTIF('Stammdaten'!$B$4:$B$18,B13)&lt;&gt;1,"Name prüfen",IF(COUNTIFS('Stammdaten'!$B$4:$B$18,B13,'Stammdaten'!$F$4:$F$18,"&lt;&gt;")=0,"",VLOOKUP(B13,'Stammdaten'!$B$4:$F$18,5,FALSE))))</f>
      </c>
      <c r="D13" s="116"/>
      <c r="E13" s="117"/>
      <c r="F13" s="117"/>
      <c r="G13" s="118"/>
      <c r="H13" s="119" t="str">
        <f>IF(AND(ISBLANK(E13),ISBLANK(F13),ISBLANK(G13)),"",IF(OR(ISBLANK(E13),ISBLANK(F13),NOT(ISNUMBER(E13)),NOT(ISNUMBER(F13)),E13&lt;0,E13&gt;=1,F13&lt;0,F13&gt;=1,AND(NOT(ISBLANK(G13)),NOT(ISNUMBER(G13)))),"Prüfen",IF(OR(G13&lt;0,G13&gt;ROUND(MOD(F13-E13,1)*1440,8)),"Pause!",(ROUND(MOD(F13-E13,1)*1440,8)-G13)/60)))</f>
      </c>
      <c r="I13" s="116"/>
      <c r="J13" s="117"/>
      <c r="K13" s="117"/>
      <c r="L13" s="118"/>
      <c r="M13" s="119" t="str">
        <f>IF(AND(ISBLANK(J13),ISBLANK(K13),ISBLANK(L13)),"",IF(OR(ISBLANK(J13),ISBLANK(K13),NOT(ISNUMBER(J13)),NOT(ISNUMBER(K13)),J13&lt;0,J13&gt;=1,K13&lt;0,K13&gt;=1,AND(NOT(ISBLANK(L13)),NOT(ISNUMBER(L13)))),"Prüfen",IF(OR(L13&lt;0,L13&gt;ROUND(MOD(K13-J13,1)*1440,8)),"Pause!",(ROUND(MOD(K13-J13,1)*1440,8)-L13)/60)))</f>
      </c>
      <c r="N13" s="116"/>
      <c r="O13" s="117"/>
      <c r="P13" s="117"/>
      <c r="Q13" s="118"/>
      <c r="R13" s="119" t="str">
        <f>IF(AND(ISBLANK(O13),ISBLANK(P13),ISBLANK(Q13)),"",IF(OR(ISBLANK(O13),ISBLANK(P13),NOT(ISNUMBER(O13)),NOT(ISNUMBER(P13)),O13&lt;0,O13&gt;=1,P13&lt;0,P13&gt;=1,AND(NOT(ISBLANK(Q13)),NOT(ISNUMBER(Q13)))),"Prüfen",IF(OR(Q13&lt;0,Q13&gt;ROUND(MOD(P13-O13,1)*1440,8)),"Pause!",(ROUND(MOD(P13-O13,1)*1440,8)-Q13)/60)))</f>
      </c>
      <c r="S13" s="116"/>
      <c r="T13" s="117"/>
      <c r="U13" s="117"/>
      <c r="V13" s="118"/>
      <c r="W13" s="119" t="str">
        <f>IF(AND(ISBLANK(T13),ISBLANK(U13),ISBLANK(V13)),"",IF(OR(ISBLANK(T13),ISBLANK(U13),NOT(ISNUMBER(T13)),NOT(ISNUMBER(U13)),T13&lt;0,T13&gt;=1,U13&lt;0,U13&gt;=1,AND(NOT(ISBLANK(V13)),NOT(ISNUMBER(V13)))),"Prüfen",IF(OR(V13&lt;0,V13&gt;ROUND(MOD(U13-T13,1)*1440,8)),"Pause!",(ROUND(MOD(U13-T13,1)*1440,8)-V13)/60)))</f>
      </c>
      <c r="X13" s="116"/>
      <c r="Y13" s="117"/>
      <c r="Z13" s="117"/>
      <c r="AA13" s="118"/>
      <c r="AB13" s="119" t="str">
        <f>IF(AND(ISBLANK(Y13),ISBLANK(Z13),ISBLANK(AA13)),"",IF(OR(ISBLANK(Y13),ISBLANK(Z13),NOT(ISNUMBER(Y13)),NOT(ISNUMBER(Z13)),Y13&lt;0,Y13&gt;=1,Z13&lt;0,Z13&gt;=1,AND(NOT(ISBLANK(AA13)),NOT(ISNUMBER(AA13)))),"Prüfen",IF(OR(AA13&lt;0,AA13&gt;ROUND(MOD(Z13-Y13,1)*1440,8)),"Pause!",(ROUND(MOD(Z13-Y13,1)*1440,8)-AA13)/60)))</f>
      </c>
      <c r="AC13" s="116"/>
      <c r="AD13" s="117"/>
      <c r="AE13" s="117"/>
      <c r="AF13" s="118"/>
      <c r="AG13" s="119" t="str">
        <f>IF(AND(ISBLANK(AD13),ISBLANK(AE13),ISBLANK(AF13)),"",IF(OR(ISBLANK(AD13),ISBLANK(AE13),NOT(ISNUMBER(AD13)),NOT(ISNUMBER(AE13)),AD13&lt;0,AD13&gt;=1,AE13&lt;0,AE13&gt;=1,AND(NOT(ISBLANK(AF13)),NOT(ISNUMBER(AF13)))),"Prüfen",IF(OR(AF13&lt;0,AF13&gt;ROUND(MOD(AE13-AD13,1)*1440,8)),"Pause!",(ROUND(MOD(AE13-AD13,1)*1440,8)-AF13)/60)))</f>
      </c>
      <c r="AH13" s="116"/>
      <c r="AI13" s="117"/>
      <c r="AJ13" s="117"/>
      <c r="AK13" s="118"/>
      <c r="AL13" s="120" t="str">
        <f>IF(AND(ISBLANK(AI13),ISBLANK(AJ13),ISBLANK(AK13)),"",IF(OR(ISBLANK(AI13),ISBLANK(AJ13),NOT(ISNUMBER(AI13)),NOT(ISNUMBER(AJ13)),AI13&lt;0,AI13&gt;=1,AJ13&lt;0,AJ13&gt;=1,AND(NOT(ISBLANK(AK13)),NOT(ISNUMBER(AK13)))),"Prüfen",IF(OR(AK13&lt;0,AK13&gt;ROUND(MOD(AJ13-AI13,1)*1440,8)),"Pause!",(ROUND(MOD(AJ13-AI13,1)*1440,8)-AK13)/60)))</f>
      </c>
      <c r="AM13" s="121" t="str">
        <f>IF(OR(ISTEXT(H13)*(H13&lt;&gt;""),ISTEXT(M13)*(M13&lt;&gt;""),ISTEXT(R13)*(R13&lt;&gt;""),ISTEXT(W13)*(W13&lt;&gt;""),ISTEXT(AB13)*(AB13&lt;&gt;""),ISTEXT(AG13)*(AG13&lt;&gt;""),ISTEXT(AL13)*(AL13&lt;&gt;"")),"Prüfen",IF(COUNT(H13,M13,R13,W13,AB13,AG13,AL13)=0,"",SUM(H13,M13,R13,W13,AB13,AG13,AL13)))</f>
      </c>
      <c r="AN13" s="122" t="str">
        <f>IF(AND(ISNUMBER(AM13),ISNUMBER(C13)),AM13-C13,"")</f>
      </c>
      <c r="AO13" s="123"/>
    </row>
    <row r="14" ht="20" customHeight="1">
      <c r="A14" s="113" t="n">
        <v>8</v>
      </c>
      <c r="B14" s="114"/>
      <c r="C14" s="115" t="str">
        <f>IF(B14="","",IF(COUNTIF('Stammdaten'!$B$4:$B$18,B14)&lt;&gt;1,"Name prüfen",IF(COUNTIFS('Stammdaten'!$B$4:$B$18,B14,'Stammdaten'!$F$4:$F$18,"&lt;&gt;")=0,"",VLOOKUP(B14,'Stammdaten'!$B$4:$F$18,5,FALSE))))</f>
      </c>
      <c r="D14" s="116"/>
      <c r="E14" s="117"/>
      <c r="F14" s="117"/>
      <c r="G14" s="118"/>
      <c r="H14" s="119" t="str">
        <f>IF(AND(ISBLANK(E14),ISBLANK(F14),ISBLANK(G14)),"",IF(OR(ISBLANK(E14),ISBLANK(F14),NOT(ISNUMBER(E14)),NOT(ISNUMBER(F14)),E14&lt;0,E14&gt;=1,F14&lt;0,F14&gt;=1,AND(NOT(ISBLANK(G14)),NOT(ISNUMBER(G14)))),"Prüfen",IF(OR(G14&lt;0,G14&gt;ROUND(MOD(F14-E14,1)*1440,8)),"Pause!",(ROUND(MOD(F14-E14,1)*1440,8)-G14)/60)))</f>
      </c>
      <c r="I14" s="116"/>
      <c r="J14" s="117"/>
      <c r="K14" s="117"/>
      <c r="L14" s="118"/>
      <c r="M14" s="119" t="str">
        <f>IF(AND(ISBLANK(J14),ISBLANK(K14),ISBLANK(L14)),"",IF(OR(ISBLANK(J14),ISBLANK(K14),NOT(ISNUMBER(J14)),NOT(ISNUMBER(K14)),J14&lt;0,J14&gt;=1,K14&lt;0,K14&gt;=1,AND(NOT(ISBLANK(L14)),NOT(ISNUMBER(L14)))),"Prüfen",IF(OR(L14&lt;0,L14&gt;ROUND(MOD(K14-J14,1)*1440,8)),"Pause!",(ROUND(MOD(K14-J14,1)*1440,8)-L14)/60)))</f>
      </c>
      <c r="N14" s="116"/>
      <c r="O14" s="117"/>
      <c r="P14" s="117"/>
      <c r="Q14" s="118"/>
      <c r="R14" s="119" t="str">
        <f>IF(AND(ISBLANK(O14),ISBLANK(P14),ISBLANK(Q14)),"",IF(OR(ISBLANK(O14),ISBLANK(P14),NOT(ISNUMBER(O14)),NOT(ISNUMBER(P14)),O14&lt;0,O14&gt;=1,P14&lt;0,P14&gt;=1,AND(NOT(ISBLANK(Q14)),NOT(ISNUMBER(Q14)))),"Prüfen",IF(OR(Q14&lt;0,Q14&gt;ROUND(MOD(P14-O14,1)*1440,8)),"Pause!",(ROUND(MOD(P14-O14,1)*1440,8)-Q14)/60)))</f>
      </c>
      <c r="S14" s="116"/>
      <c r="T14" s="117"/>
      <c r="U14" s="117"/>
      <c r="V14" s="118"/>
      <c r="W14" s="119" t="str">
        <f>IF(AND(ISBLANK(T14),ISBLANK(U14),ISBLANK(V14)),"",IF(OR(ISBLANK(T14),ISBLANK(U14),NOT(ISNUMBER(T14)),NOT(ISNUMBER(U14)),T14&lt;0,T14&gt;=1,U14&lt;0,U14&gt;=1,AND(NOT(ISBLANK(V14)),NOT(ISNUMBER(V14)))),"Prüfen",IF(OR(V14&lt;0,V14&gt;ROUND(MOD(U14-T14,1)*1440,8)),"Pause!",(ROUND(MOD(U14-T14,1)*1440,8)-V14)/60)))</f>
      </c>
      <c r="X14" s="116"/>
      <c r="Y14" s="117"/>
      <c r="Z14" s="117"/>
      <c r="AA14" s="118"/>
      <c r="AB14" s="119" t="str">
        <f>IF(AND(ISBLANK(Y14),ISBLANK(Z14),ISBLANK(AA14)),"",IF(OR(ISBLANK(Y14),ISBLANK(Z14),NOT(ISNUMBER(Y14)),NOT(ISNUMBER(Z14)),Y14&lt;0,Y14&gt;=1,Z14&lt;0,Z14&gt;=1,AND(NOT(ISBLANK(AA14)),NOT(ISNUMBER(AA14)))),"Prüfen",IF(OR(AA14&lt;0,AA14&gt;ROUND(MOD(Z14-Y14,1)*1440,8)),"Pause!",(ROUND(MOD(Z14-Y14,1)*1440,8)-AA14)/60)))</f>
      </c>
      <c r="AC14" s="116"/>
      <c r="AD14" s="117"/>
      <c r="AE14" s="117"/>
      <c r="AF14" s="118"/>
      <c r="AG14" s="119" t="str">
        <f>IF(AND(ISBLANK(AD14),ISBLANK(AE14),ISBLANK(AF14)),"",IF(OR(ISBLANK(AD14),ISBLANK(AE14),NOT(ISNUMBER(AD14)),NOT(ISNUMBER(AE14)),AD14&lt;0,AD14&gt;=1,AE14&lt;0,AE14&gt;=1,AND(NOT(ISBLANK(AF14)),NOT(ISNUMBER(AF14)))),"Prüfen",IF(OR(AF14&lt;0,AF14&gt;ROUND(MOD(AE14-AD14,1)*1440,8)),"Pause!",(ROUND(MOD(AE14-AD14,1)*1440,8)-AF14)/60)))</f>
      </c>
      <c r="AH14" s="116"/>
      <c r="AI14" s="117"/>
      <c r="AJ14" s="117"/>
      <c r="AK14" s="118"/>
      <c r="AL14" s="120" t="str">
        <f>IF(AND(ISBLANK(AI14),ISBLANK(AJ14),ISBLANK(AK14)),"",IF(OR(ISBLANK(AI14),ISBLANK(AJ14),NOT(ISNUMBER(AI14)),NOT(ISNUMBER(AJ14)),AI14&lt;0,AI14&gt;=1,AJ14&lt;0,AJ14&gt;=1,AND(NOT(ISBLANK(AK14)),NOT(ISNUMBER(AK14)))),"Prüfen",IF(OR(AK14&lt;0,AK14&gt;ROUND(MOD(AJ14-AI14,1)*1440,8)),"Pause!",(ROUND(MOD(AJ14-AI14,1)*1440,8)-AK14)/60)))</f>
      </c>
      <c r="AM14" s="121" t="str">
        <f>IF(OR(ISTEXT(H14)*(H14&lt;&gt;""),ISTEXT(M14)*(M14&lt;&gt;""),ISTEXT(R14)*(R14&lt;&gt;""),ISTEXT(W14)*(W14&lt;&gt;""),ISTEXT(AB14)*(AB14&lt;&gt;""),ISTEXT(AG14)*(AG14&lt;&gt;""),ISTEXT(AL14)*(AL14&lt;&gt;"")),"Prüfen",IF(COUNT(H14,M14,R14,W14,AB14,AG14,AL14)=0,"",SUM(H14,M14,R14,W14,AB14,AG14,AL14)))</f>
      </c>
      <c r="AN14" s="122" t="str">
        <f>IF(AND(ISNUMBER(AM14),ISNUMBER(C14)),AM14-C14,"")</f>
      </c>
      <c r="AO14" s="123"/>
    </row>
    <row r="15" ht="20" customHeight="1">
      <c r="A15" s="113" t="n">
        <v>9</v>
      </c>
      <c r="B15" s="114"/>
      <c r="C15" s="115" t="str">
        <f>IF(B15="","",IF(COUNTIF('Stammdaten'!$B$4:$B$18,B15)&lt;&gt;1,"Name prüfen",IF(COUNTIFS('Stammdaten'!$B$4:$B$18,B15,'Stammdaten'!$F$4:$F$18,"&lt;&gt;")=0,"",VLOOKUP(B15,'Stammdaten'!$B$4:$F$18,5,FALSE))))</f>
      </c>
      <c r="D15" s="116"/>
      <c r="E15" s="117"/>
      <c r="F15" s="117"/>
      <c r="G15" s="118"/>
      <c r="H15" s="119" t="str">
        <f>IF(AND(ISBLANK(E15),ISBLANK(F15),ISBLANK(G15)),"",IF(OR(ISBLANK(E15),ISBLANK(F15),NOT(ISNUMBER(E15)),NOT(ISNUMBER(F15)),E15&lt;0,E15&gt;=1,F15&lt;0,F15&gt;=1,AND(NOT(ISBLANK(G15)),NOT(ISNUMBER(G15)))),"Prüfen",IF(OR(G15&lt;0,G15&gt;ROUND(MOD(F15-E15,1)*1440,8)),"Pause!",(ROUND(MOD(F15-E15,1)*1440,8)-G15)/60)))</f>
      </c>
      <c r="I15" s="116"/>
      <c r="J15" s="117"/>
      <c r="K15" s="117"/>
      <c r="L15" s="118"/>
      <c r="M15" s="119" t="str">
        <f>IF(AND(ISBLANK(J15),ISBLANK(K15),ISBLANK(L15)),"",IF(OR(ISBLANK(J15),ISBLANK(K15),NOT(ISNUMBER(J15)),NOT(ISNUMBER(K15)),J15&lt;0,J15&gt;=1,K15&lt;0,K15&gt;=1,AND(NOT(ISBLANK(L15)),NOT(ISNUMBER(L15)))),"Prüfen",IF(OR(L15&lt;0,L15&gt;ROUND(MOD(K15-J15,1)*1440,8)),"Pause!",(ROUND(MOD(K15-J15,1)*1440,8)-L15)/60)))</f>
      </c>
      <c r="N15" s="116"/>
      <c r="O15" s="117"/>
      <c r="P15" s="117"/>
      <c r="Q15" s="118"/>
      <c r="R15" s="119" t="str">
        <f>IF(AND(ISBLANK(O15),ISBLANK(P15),ISBLANK(Q15)),"",IF(OR(ISBLANK(O15),ISBLANK(P15),NOT(ISNUMBER(O15)),NOT(ISNUMBER(P15)),O15&lt;0,O15&gt;=1,P15&lt;0,P15&gt;=1,AND(NOT(ISBLANK(Q15)),NOT(ISNUMBER(Q15)))),"Prüfen",IF(OR(Q15&lt;0,Q15&gt;ROUND(MOD(P15-O15,1)*1440,8)),"Pause!",(ROUND(MOD(P15-O15,1)*1440,8)-Q15)/60)))</f>
      </c>
      <c r="S15" s="116"/>
      <c r="T15" s="117"/>
      <c r="U15" s="117"/>
      <c r="V15" s="118"/>
      <c r="W15" s="119" t="str">
        <f>IF(AND(ISBLANK(T15),ISBLANK(U15),ISBLANK(V15)),"",IF(OR(ISBLANK(T15),ISBLANK(U15),NOT(ISNUMBER(T15)),NOT(ISNUMBER(U15)),T15&lt;0,T15&gt;=1,U15&lt;0,U15&gt;=1,AND(NOT(ISBLANK(V15)),NOT(ISNUMBER(V15)))),"Prüfen",IF(OR(V15&lt;0,V15&gt;ROUND(MOD(U15-T15,1)*1440,8)),"Pause!",(ROUND(MOD(U15-T15,1)*1440,8)-V15)/60)))</f>
      </c>
      <c r="X15" s="116"/>
      <c r="Y15" s="117"/>
      <c r="Z15" s="117"/>
      <c r="AA15" s="118"/>
      <c r="AB15" s="119" t="str">
        <f>IF(AND(ISBLANK(Y15),ISBLANK(Z15),ISBLANK(AA15)),"",IF(OR(ISBLANK(Y15),ISBLANK(Z15),NOT(ISNUMBER(Y15)),NOT(ISNUMBER(Z15)),Y15&lt;0,Y15&gt;=1,Z15&lt;0,Z15&gt;=1,AND(NOT(ISBLANK(AA15)),NOT(ISNUMBER(AA15)))),"Prüfen",IF(OR(AA15&lt;0,AA15&gt;ROUND(MOD(Z15-Y15,1)*1440,8)),"Pause!",(ROUND(MOD(Z15-Y15,1)*1440,8)-AA15)/60)))</f>
      </c>
      <c r="AC15" s="116"/>
      <c r="AD15" s="117"/>
      <c r="AE15" s="117"/>
      <c r="AF15" s="118"/>
      <c r="AG15" s="119" t="str">
        <f>IF(AND(ISBLANK(AD15),ISBLANK(AE15),ISBLANK(AF15)),"",IF(OR(ISBLANK(AD15),ISBLANK(AE15),NOT(ISNUMBER(AD15)),NOT(ISNUMBER(AE15)),AD15&lt;0,AD15&gt;=1,AE15&lt;0,AE15&gt;=1,AND(NOT(ISBLANK(AF15)),NOT(ISNUMBER(AF15)))),"Prüfen",IF(OR(AF15&lt;0,AF15&gt;ROUND(MOD(AE15-AD15,1)*1440,8)),"Pause!",(ROUND(MOD(AE15-AD15,1)*1440,8)-AF15)/60)))</f>
      </c>
      <c r="AH15" s="116"/>
      <c r="AI15" s="117"/>
      <c r="AJ15" s="117"/>
      <c r="AK15" s="118"/>
      <c r="AL15" s="120" t="str">
        <f>IF(AND(ISBLANK(AI15),ISBLANK(AJ15),ISBLANK(AK15)),"",IF(OR(ISBLANK(AI15),ISBLANK(AJ15),NOT(ISNUMBER(AI15)),NOT(ISNUMBER(AJ15)),AI15&lt;0,AI15&gt;=1,AJ15&lt;0,AJ15&gt;=1,AND(NOT(ISBLANK(AK15)),NOT(ISNUMBER(AK15)))),"Prüfen",IF(OR(AK15&lt;0,AK15&gt;ROUND(MOD(AJ15-AI15,1)*1440,8)),"Pause!",(ROUND(MOD(AJ15-AI15,1)*1440,8)-AK15)/60)))</f>
      </c>
      <c r="AM15" s="121" t="str">
        <f>IF(OR(ISTEXT(H15)*(H15&lt;&gt;""),ISTEXT(M15)*(M15&lt;&gt;""),ISTEXT(R15)*(R15&lt;&gt;""),ISTEXT(W15)*(W15&lt;&gt;""),ISTEXT(AB15)*(AB15&lt;&gt;""),ISTEXT(AG15)*(AG15&lt;&gt;""),ISTEXT(AL15)*(AL15&lt;&gt;"")),"Prüfen",IF(COUNT(H15,M15,R15,W15,AB15,AG15,AL15)=0,"",SUM(H15,M15,R15,W15,AB15,AG15,AL15)))</f>
      </c>
      <c r="AN15" s="122" t="str">
        <f>IF(AND(ISNUMBER(AM15),ISNUMBER(C15)),AM15-C15,"")</f>
      </c>
      <c r="AO15" s="123"/>
    </row>
    <row r="16" ht="20" customHeight="1">
      <c r="A16" s="113" t="n">
        <v>10</v>
      </c>
      <c r="B16" s="114"/>
      <c r="C16" s="115" t="str">
        <f>IF(B16="","",IF(COUNTIF('Stammdaten'!$B$4:$B$18,B16)&lt;&gt;1,"Name prüfen",IF(COUNTIFS('Stammdaten'!$B$4:$B$18,B16,'Stammdaten'!$F$4:$F$18,"&lt;&gt;")=0,"",VLOOKUP(B16,'Stammdaten'!$B$4:$F$18,5,FALSE))))</f>
      </c>
      <c r="D16" s="116"/>
      <c r="E16" s="117"/>
      <c r="F16" s="117"/>
      <c r="G16" s="118"/>
      <c r="H16" s="119" t="str">
        <f>IF(AND(ISBLANK(E16),ISBLANK(F16),ISBLANK(G16)),"",IF(OR(ISBLANK(E16),ISBLANK(F16),NOT(ISNUMBER(E16)),NOT(ISNUMBER(F16)),E16&lt;0,E16&gt;=1,F16&lt;0,F16&gt;=1,AND(NOT(ISBLANK(G16)),NOT(ISNUMBER(G16)))),"Prüfen",IF(OR(G16&lt;0,G16&gt;ROUND(MOD(F16-E16,1)*1440,8)),"Pause!",(ROUND(MOD(F16-E16,1)*1440,8)-G16)/60)))</f>
      </c>
      <c r="I16" s="116"/>
      <c r="J16" s="117"/>
      <c r="K16" s="117"/>
      <c r="L16" s="118"/>
      <c r="M16" s="119" t="str">
        <f>IF(AND(ISBLANK(J16),ISBLANK(K16),ISBLANK(L16)),"",IF(OR(ISBLANK(J16),ISBLANK(K16),NOT(ISNUMBER(J16)),NOT(ISNUMBER(K16)),J16&lt;0,J16&gt;=1,K16&lt;0,K16&gt;=1,AND(NOT(ISBLANK(L16)),NOT(ISNUMBER(L16)))),"Prüfen",IF(OR(L16&lt;0,L16&gt;ROUND(MOD(K16-J16,1)*1440,8)),"Pause!",(ROUND(MOD(K16-J16,1)*1440,8)-L16)/60)))</f>
      </c>
      <c r="N16" s="116"/>
      <c r="O16" s="117"/>
      <c r="P16" s="117"/>
      <c r="Q16" s="118"/>
      <c r="R16" s="119" t="str">
        <f>IF(AND(ISBLANK(O16),ISBLANK(P16),ISBLANK(Q16)),"",IF(OR(ISBLANK(O16),ISBLANK(P16),NOT(ISNUMBER(O16)),NOT(ISNUMBER(P16)),O16&lt;0,O16&gt;=1,P16&lt;0,P16&gt;=1,AND(NOT(ISBLANK(Q16)),NOT(ISNUMBER(Q16)))),"Prüfen",IF(OR(Q16&lt;0,Q16&gt;ROUND(MOD(P16-O16,1)*1440,8)),"Pause!",(ROUND(MOD(P16-O16,1)*1440,8)-Q16)/60)))</f>
      </c>
      <c r="S16" s="116"/>
      <c r="T16" s="117"/>
      <c r="U16" s="117"/>
      <c r="V16" s="118"/>
      <c r="W16" s="119" t="str">
        <f>IF(AND(ISBLANK(T16),ISBLANK(U16),ISBLANK(V16)),"",IF(OR(ISBLANK(T16),ISBLANK(U16),NOT(ISNUMBER(T16)),NOT(ISNUMBER(U16)),T16&lt;0,T16&gt;=1,U16&lt;0,U16&gt;=1,AND(NOT(ISBLANK(V16)),NOT(ISNUMBER(V16)))),"Prüfen",IF(OR(V16&lt;0,V16&gt;ROUND(MOD(U16-T16,1)*1440,8)),"Pause!",(ROUND(MOD(U16-T16,1)*1440,8)-V16)/60)))</f>
      </c>
      <c r="X16" s="116"/>
      <c r="Y16" s="117"/>
      <c r="Z16" s="117"/>
      <c r="AA16" s="118"/>
      <c r="AB16" s="119" t="str">
        <f>IF(AND(ISBLANK(Y16),ISBLANK(Z16),ISBLANK(AA16)),"",IF(OR(ISBLANK(Y16),ISBLANK(Z16),NOT(ISNUMBER(Y16)),NOT(ISNUMBER(Z16)),Y16&lt;0,Y16&gt;=1,Z16&lt;0,Z16&gt;=1,AND(NOT(ISBLANK(AA16)),NOT(ISNUMBER(AA16)))),"Prüfen",IF(OR(AA16&lt;0,AA16&gt;ROUND(MOD(Z16-Y16,1)*1440,8)),"Pause!",(ROUND(MOD(Z16-Y16,1)*1440,8)-AA16)/60)))</f>
      </c>
      <c r="AC16" s="116"/>
      <c r="AD16" s="117"/>
      <c r="AE16" s="117"/>
      <c r="AF16" s="118"/>
      <c r="AG16" s="119" t="str">
        <f>IF(AND(ISBLANK(AD16),ISBLANK(AE16),ISBLANK(AF16)),"",IF(OR(ISBLANK(AD16),ISBLANK(AE16),NOT(ISNUMBER(AD16)),NOT(ISNUMBER(AE16)),AD16&lt;0,AD16&gt;=1,AE16&lt;0,AE16&gt;=1,AND(NOT(ISBLANK(AF16)),NOT(ISNUMBER(AF16)))),"Prüfen",IF(OR(AF16&lt;0,AF16&gt;ROUND(MOD(AE16-AD16,1)*1440,8)),"Pause!",(ROUND(MOD(AE16-AD16,1)*1440,8)-AF16)/60)))</f>
      </c>
      <c r="AH16" s="116"/>
      <c r="AI16" s="117"/>
      <c r="AJ16" s="117"/>
      <c r="AK16" s="118"/>
      <c r="AL16" s="120" t="str">
        <f>IF(AND(ISBLANK(AI16),ISBLANK(AJ16),ISBLANK(AK16)),"",IF(OR(ISBLANK(AI16),ISBLANK(AJ16),NOT(ISNUMBER(AI16)),NOT(ISNUMBER(AJ16)),AI16&lt;0,AI16&gt;=1,AJ16&lt;0,AJ16&gt;=1,AND(NOT(ISBLANK(AK16)),NOT(ISNUMBER(AK16)))),"Prüfen",IF(OR(AK16&lt;0,AK16&gt;ROUND(MOD(AJ16-AI16,1)*1440,8)),"Pause!",(ROUND(MOD(AJ16-AI16,1)*1440,8)-AK16)/60)))</f>
      </c>
      <c r="AM16" s="121" t="str">
        <f>IF(OR(ISTEXT(H16)*(H16&lt;&gt;""),ISTEXT(M16)*(M16&lt;&gt;""),ISTEXT(R16)*(R16&lt;&gt;""),ISTEXT(W16)*(W16&lt;&gt;""),ISTEXT(AB16)*(AB16&lt;&gt;""),ISTEXT(AG16)*(AG16&lt;&gt;""),ISTEXT(AL16)*(AL16&lt;&gt;"")),"Prüfen",IF(COUNT(H16,M16,R16,W16,AB16,AG16,AL16)=0,"",SUM(H16,M16,R16,W16,AB16,AG16,AL16)))</f>
      </c>
      <c r="AN16" s="122" t="str">
        <f>IF(AND(ISNUMBER(AM16),ISNUMBER(C16)),AM16-C16,"")</f>
      </c>
      <c r="AO16" s="123"/>
    </row>
    <row r="17" ht="20" customHeight="1">
      <c r="A17" s="113" t="n">
        <v>11</v>
      </c>
      <c r="B17" s="114"/>
      <c r="C17" s="115" t="str">
        <f>IF(B17="","",IF(COUNTIF('Stammdaten'!$B$4:$B$18,B17)&lt;&gt;1,"Name prüfen",IF(COUNTIFS('Stammdaten'!$B$4:$B$18,B17,'Stammdaten'!$F$4:$F$18,"&lt;&gt;")=0,"",VLOOKUP(B17,'Stammdaten'!$B$4:$F$18,5,FALSE))))</f>
      </c>
      <c r="D17" s="116"/>
      <c r="E17" s="117"/>
      <c r="F17" s="117"/>
      <c r="G17" s="118"/>
      <c r="H17" s="119" t="str">
        <f>IF(AND(ISBLANK(E17),ISBLANK(F17),ISBLANK(G17)),"",IF(OR(ISBLANK(E17),ISBLANK(F17),NOT(ISNUMBER(E17)),NOT(ISNUMBER(F17)),E17&lt;0,E17&gt;=1,F17&lt;0,F17&gt;=1,AND(NOT(ISBLANK(G17)),NOT(ISNUMBER(G17)))),"Prüfen",IF(OR(G17&lt;0,G17&gt;ROUND(MOD(F17-E17,1)*1440,8)),"Pause!",(ROUND(MOD(F17-E17,1)*1440,8)-G17)/60)))</f>
      </c>
      <c r="I17" s="116"/>
      <c r="J17" s="117"/>
      <c r="K17" s="117"/>
      <c r="L17" s="118"/>
      <c r="M17" s="119" t="str">
        <f>IF(AND(ISBLANK(J17),ISBLANK(K17),ISBLANK(L17)),"",IF(OR(ISBLANK(J17),ISBLANK(K17),NOT(ISNUMBER(J17)),NOT(ISNUMBER(K17)),J17&lt;0,J17&gt;=1,K17&lt;0,K17&gt;=1,AND(NOT(ISBLANK(L17)),NOT(ISNUMBER(L17)))),"Prüfen",IF(OR(L17&lt;0,L17&gt;ROUND(MOD(K17-J17,1)*1440,8)),"Pause!",(ROUND(MOD(K17-J17,1)*1440,8)-L17)/60)))</f>
      </c>
      <c r="N17" s="116"/>
      <c r="O17" s="117"/>
      <c r="P17" s="117"/>
      <c r="Q17" s="118"/>
      <c r="R17" s="119" t="str">
        <f>IF(AND(ISBLANK(O17),ISBLANK(P17),ISBLANK(Q17)),"",IF(OR(ISBLANK(O17),ISBLANK(P17),NOT(ISNUMBER(O17)),NOT(ISNUMBER(P17)),O17&lt;0,O17&gt;=1,P17&lt;0,P17&gt;=1,AND(NOT(ISBLANK(Q17)),NOT(ISNUMBER(Q17)))),"Prüfen",IF(OR(Q17&lt;0,Q17&gt;ROUND(MOD(P17-O17,1)*1440,8)),"Pause!",(ROUND(MOD(P17-O17,1)*1440,8)-Q17)/60)))</f>
      </c>
      <c r="S17" s="116"/>
      <c r="T17" s="117"/>
      <c r="U17" s="117"/>
      <c r="V17" s="118"/>
      <c r="W17" s="119" t="str">
        <f>IF(AND(ISBLANK(T17),ISBLANK(U17),ISBLANK(V17)),"",IF(OR(ISBLANK(T17),ISBLANK(U17),NOT(ISNUMBER(T17)),NOT(ISNUMBER(U17)),T17&lt;0,T17&gt;=1,U17&lt;0,U17&gt;=1,AND(NOT(ISBLANK(V17)),NOT(ISNUMBER(V17)))),"Prüfen",IF(OR(V17&lt;0,V17&gt;ROUND(MOD(U17-T17,1)*1440,8)),"Pause!",(ROUND(MOD(U17-T17,1)*1440,8)-V17)/60)))</f>
      </c>
      <c r="X17" s="116"/>
      <c r="Y17" s="117"/>
      <c r="Z17" s="117"/>
      <c r="AA17" s="118"/>
      <c r="AB17" s="119" t="str">
        <f>IF(AND(ISBLANK(Y17),ISBLANK(Z17),ISBLANK(AA17)),"",IF(OR(ISBLANK(Y17),ISBLANK(Z17),NOT(ISNUMBER(Y17)),NOT(ISNUMBER(Z17)),Y17&lt;0,Y17&gt;=1,Z17&lt;0,Z17&gt;=1,AND(NOT(ISBLANK(AA17)),NOT(ISNUMBER(AA17)))),"Prüfen",IF(OR(AA17&lt;0,AA17&gt;ROUND(MOD(Z17-Y17,1)*1440,8)),"Pause!",(ROUND(MOD(Z17-Y17,1)*1440,8)-AA17)/60)))</f>
      </c>
      <c r="AC17" s="116"/>
      <c r="AD17" s="117"/>
      <c r="AE17" s="117"/>
      <c r="AF17" s="118"/>
      <c r="AG17" s="119" t="str">
        <f>IF(AND(ISBLANK(AD17),ISBLANK(AE17),ISBLANK(AF17)),"",IF(OR(ISBLANK(AD17),ISBLANK(AE17),NOT(ISNUMBER(AD17)),NOT(ISNUMBER(AE17)),AD17&lt;0,AD17&gt;=1,AE17&lt;0,AE17&gt;=1,AND(NOT(ISBLANK(AF17)),NOT(ISNUMBER(AF17)))),"Prüfen",IF(OR(AF17&lt;0,AF17&gt;ROUND(MOD(AE17-AD17,1)*1440,8)),"Pause!",(ROUND(MOD(AE17-AD17,1)*1440,8)-AF17)/60)))</f>
      </c>
      <c r="AH17" s="116"/>
      <c r="AI17" s="117"/>
      <c r="AJ17" s="117"/>
      <c r="AK17" s="118"/>
      <c r="AL17" s="120" t="str">
        <f>IF(AND(ISBLANK(AI17),ISBLANK(AJ17),ISBLANK(AK17)),"",IF(OR(ISBLANK(AI17),ISBLANK(AJ17),NOT(ISNUMBER(AI17)),NOT(ISNUMBER(AJ17)),AI17&lt;0,AI17&gt;=1,AJ17&lt;0,AJ17&gt;=1,AND(NOT(ISBLANK(AK17)),NOT(ISNUMBER(AK17)))),"Prüfen",IF(OR(AK17&lt;0,AK17&gt;ROUND(MOD(AJ17-AI17,1)*1440,8)),"Pause!",(ROUND(MOD(AJ17-AI17,1)*1440,8)-AK17)/60)))</f>
      </c>
      <c r="AM17" s="121" t="str">
        <f>IF(OR(ISTEXT(H17)*(H17&lt;&gt;""),ISTEXT(M17)*(M17&lt;&gt;""),ISTEXT(R17)*(R17&lt;&gt;""),ISTEXT(W17)*(W17&lt;&gt;""),ISTEXT(AB17)*(AB17&lt;&gt;""),ISTEXT(AG17)*(AG17&lt;&gt;""),ISTEXT(AL17)*(AL17&lt;&gt;"")),"Prüfen",IF(COUNT(H17,M17,R17,W17,AB17,AG17,AL17)=0,"",SUM(H17,M17,R17,W17,AB17,AG17,AL17)))</f>
      </c>
      <c r="AN17" s="122" t="str">
        <f>IF(AND(ISNUMBER(AM17),ISNUMBER(C17)),AM17-C17,"")</f>
      </c>
      <c r="AO17" s="123"/>
    </row>
    <row r="18" ht="20" customHeight="1">
      <c r="A18" s="113" t="n">
        <v>12</v>
      </c>
      <c r="B18" s="114"/>
      <c r="C18" s="115" t="str">
        <f>IF(B18="","",IF(COUNTIF('Stammdaten'!$B$4:$B$18,B18)&lt;&gt;1,"Name prüfen",IF(COUNTIFS('Stammdaten'!$B$4:$B$18,B18,'Stammdaten'!$F$4:$F$18,"&lt;&gt;")=0,"",VLOOKUP(B18,'Stammdaten'!$B$4:$F$18,5,FALSE))))</f>
      </c>
      <c r="D18" s="116"/>
      <c r="E18" s="117"/>
      <c r="F18" s="117"/>
      <c r="G18" s="118"/>
      <c r="H18" s="119" t="str">
        <f>IF(AND(ISBLANK(E18),ISBLANK(F18),ISBLANK(G18)),"",IF(OR(ISBLANK(E18),ISBLANK(F18),NOT(ISNUMBER(E18)),NOT(ISNUMBER(F18)),E18&lt;0,E18&gt;=1,F18&lt;0,F18&gt;=1,AND(NOT(ISBLANK(G18)),NOT(ISNUMBER(G18)))),"Prüfen",IF(OR(G18&lt;0,G18&gt;ROUND(MOD(F18-E18,1)*1440,8)),"Pause!",(ROUND(MOD(F18-E18,1)*1440,8)-G18)/60)))</f>
      </c>
      <c r="I18" s="116"/>
      <c r="J18" s="117"/>
      <c r="K18" s="117"/>
      <c r="L18" s="118"/>
      <c r="M18" s="119" t="str">
        <f>IF(AND(ISBLANK(J18),ISBLANK(K18),ISBLANK(L18)),"",IF(OR(ISBLANK(J18),ISBLANK(K18),NOT(ISNUMBER(J18)),NOT(ISNUMBER(K18)),J18&lt;0,J18&gt;=1,K18&lt;0,K18&gt;=1,AND(NOT(ISBLANK(L18)),NOT(ISNUMBER(L18)))),"Prüfen",IF(OR(L18&lt;0,L18&gt;ROUND(MOD(K18-J18,1)*1440,8)),"Pause!",(ROUND(MOD(K18-J18,1)*1440,8)-L18)/60)))</f>
      </c>
      <c r="N18" s="116"/>
      <c r="O18" s="117"/>
      <c r="P18" s="117"/>
      <c r="Q18" s="118"/>
      <c r="R18" s="119" t="str">
        <f>IF(AND(ISBLANK(O18),ISBLANK(P18),ISBLANK(Q18)),"",IF(OR(ISBLANK(O18),ISBLANK(P18),NOT(ISNUMBER(O18)),NOT(ISNUMBER(P18)),O18&lt;0,O18&gt;=1,P18&lt;0,P18&gt;=1,AND(NOT(ISBLANK(Q18)),NOT(ISNUMBER(Q18)))),"Prüfen",IF(OR(Q18&lt;0,Q18&gt;ROUND(MOD(P18-O18,1)*1440,8)),"Pause!",(ROUND(MOD(P18-O18,1)*1440,8)-Q18)/60)))</f>
      </c>
      <c r="S18" s="116"/>
      <c r="T18" s="117"/>
      <c r="U18" s="117"/>
      <c r="V18" s="118"/>
      <c r="W18" s="119" t="str">
        <f>IF(AND(ISBLANK(T18),ISBLANK(U18),ISBLANK(V18)),"",IF(OR(ISBLANK(T18),ISBLANK(U18),NOT(ISNUMBER(T18)),NOT(ISNUMBER(U18)),T18&lt;0,T18&gt;=1,U18&lt;0,U18&gt;=1,AND(NOT(ISBLANK(V18)),NOT(ISNUMBER(V18)))),"Prüfen",IF(OR(V18&lt;0,V18&gt;ROUND(MOD(U18-T18,1)*1440,8)),"Pause!",(ROUND(MOD(U18-T18,1)*1440,8)-V18)/60)))</f>
      </c>
      <c r="X18" s="116"/>
      <c r="Y18" s="117"/>
      <c r="Z18" s="117"/>
      <c r="AA18" s="118"/>
      <c r="AB18" s="119" t="str">
        <f>IF(AND(ISBLANK(Y18),ISBLANK(Z18),ISBLANK(AA18)),"",IF(OR(ISBLANK(Y18),ISBLANK(Z18),NOT(ISNUMBER(Y18)),NOT(ISNUMBER(Z18)),Y18&lt;0,Y18&gt;=1,Z18&lt;0,Z18&gt;=1,AND(NOT(ISBLANK(AA18)),NOT(ISNUMBER(AA18)))),"Prüfen",IF(OR(AA18&lt;0,AA18&gt;ROUND(MOD(Z18-Y18,1)*1440,8)),"Pause!",(ROUND(MOD(Z18-Y18,1)*1440,8)-AA18)/60)))</f>
      </c>
      <c r="AC18" s="116"/>
      <c r="AD18" s="117"/>
      <c r="AE18" s="117"/>
      <c r="AF18" s="118"/>
      <c r="AG18" s="119" t="str">
        <f>IF(AND(ISBLANK(AD18),ISBLANK(AE18),ISBLANK(AF18)),"",IF(OR(ISBLANK(AD18),ISBLANK(AE18),NOT(ISNUMBER(AD18)),NOT(ISNUMBER(AE18)),AD18&lt;0,AD18&gt;=1,AE18&lt;0,AE18&gt;=1,AND(NOT(ISBLANK(AF18)),NOT(ISNUMBER(AF18)))),"Prüfen",IF(OR(AF18&lt;0,AF18&gt;ROUND(MOD(AE18-AD18,1)*1440,8)),"Pause!",(ROUND(MOD(AE18-AD18,1)*1440,8)-AF18)/60)))</f>
      </c>
      <c r="AH18" s="116"/>
      <c r="AI18" s="117"/>
      <c r="AJ18" s="117"/>
      <c r="AK18" s="118"/>
      <c r="AL18" s="120" t="str">
        <f>IF(AND(ISBLANK(AI18),ISBLANK(AJ18),ISBLANK(AK18)),"",IF(OR(ISBLANK(AI18),ISBLANK(AJ18),NOT(ISNUMBER(AI18)),NOT(ISNUMBER(AJ18)),AI18&lt;0,AI18&gt;=1,AJ18&lt;0,AJ18&gt;=1,AND(NOT(ISBLANK(AK18)),NOT(ISNUMBER(AK18)))),"Prüfen",IF(OR(AK18&lt;0,AK18&gt;ROUND(MOD(AJ18-AI18,1)*1440,8)),"Pause!",(ROUND(MOD(AJ18-AI18,1)*1440,8)-AK18)/60)))</f>
      </c>
      <c r="AM18" s="121" t="str">
        <f>IF(OR(ISTEXT(H18)*(H18&lt;&gt;""),ISTEXT(M18)*(M18&lt;&gt;""),ISTEXT(R18)*(R18&lt;&gt;""),ISTEXT(W18)*(W18&lt;&gt;""),ISTEXT(AB18)*(AB18&lt;&gt;""),ISTEXT(AG18)*(AG18&lt;&gt;""),ISTEXT(AL18)*(AL18&lt;&gt;"")),"Prüfen",IF(COUNT(H18,M18,R18,W18,AB18,AG18,AL18)=0,"",SUM(H18,M18,R18,W18,AB18,AG18,AL18)))</f>
      </c>
      <c r="AN18" s="122" t="str">
        <f>IF(AND(ISNUMBER(AM18),ISNUMBER(C18)),AM18-C18,"")</f>
      </c>
      <c r="AO18" s="123"/>
    </row>
    <row r="19" ht="20" customHeight="1">
      <c r="A19" s="113" t="n">
        <v>13</v>
      </c>
      <c r="B19" s="114"/>
      <c r="C19" s="115" t="str">
        <f>IF(B19="","",IF(COUNTIF('Stammdaten'!$B$4:$B$18,B19)&lt;&gt;1,"Name prüfen",IF(COUNTIFS('Stammdaten'!$B$4:$B$18,B19,'Stammdaten'!$F$4:$F$18,"&lt;&gt;")=0,"",VLOOKUP(B19,'Stammdaten'!$B$4:$F$18,5,FALSE))))</f>
      </c>
      <c r="D19" s="116"/>
      <c r="E19" s="117"/>
      <c r="F19" s="117"/>
      <c r="G19" s="118"/>
      <c r="H19" s="119" t="str">
        <f>IF(AND(ISBLANK(E19),ISBLANK(F19),ISBLANK(G19)),"",IF(OR(ISBLANK(E19),ISBLANK(F19),NOT(ISNUMBER(E19)),NOT(ISNUMBER(F19)),E19&lt;0,E19&gt;=1,F19&lt;0,F19&gt;=1,AND(NOT(ISBLANK(G19)),NOT(ISNUMBER(G19)))),"Prüfen",IF(OR(G19&lt;0,G19&gt;ROUND(MOD(F19-E19,1)*1440,8)),"Pause!",(ROUND(MOD(F19-E19,1)*1440,8)-G19)/60)))</f>
      </c>
      <c r="I19" s="116"/>
      <c r="J19" s="117"/>
      <c r="K19" s="117"/>
      <c r="L19" s="118"/>
      <c r="M19" s="119" t="str">
        <f>IF(AND(ISBLANK(J19),ISBLANK(K19),ISBLANK(L19)),"",IF(OR(ISBLANK(J19),ISBLANK(K19),NOT(ISNUMBER(J19)),NOT(ISNUMBER(K19)),J19&lt;0,J19&gt;=1,K19&lt;0,K19&gt;=1,AND(NOT(ISBLANK(L19)),NOT(ISNUMBER(L19)))),"Prüfen",IF(OR(L19&lt;0,L19&gt;ROUND(MOD(K19-J19,1)*1440,8)),"Pause!",(ROUND(MOD(K19-J19,1)*1440,8)-L19)/60)))</f>
      </c>
      <c r="N19" s="116"/>
      <c r="O19" s="117"/>
      <c r="P19" s="117"/>
      <c r="Q19" s="118"/>
      <c r="R19" s="119" t="str">
        <f>IF(AND(ISBLANK(O19),ISBLANK(P19),ISBLANK(Q19)),"",IF(OR(ISBLANK(O19),ISBLANK(P19),NOT(ISNUMBER(O19)),NOT(ISNUMBER(P19)),O19&lt;0,O19&gt;=1,P19&lt;0,P19&gt;=1,AND(NOT(ISBLANK(Q19)),NOT(ISNUMBER(Q19)))),"Prüfen",IF(OR(Q19&lt;0,Q19&gt;ROUND(MOD(P19-O19,1)*1440,8)),"Pause!",(ROUND(MOD(P19-O19,1)*1440,8)-Q19)/60)))</f>
      </c>
      <c r="S19" s="116"/>
      <c r="T19" s="117"/>
      <c r="U19" s="117"/>
      <c r="V19" s="118"/>
      <c r="W19" s="119" t="str">
        <f>IF(AND(ISBLANK(T19),ISBLANK(U19),ISBLANK(V19)),"",IF(OR(ISBLANK(T19),ISBLANK(U19),NOT(ISNUMBER(T19)),NOT(ISNUMBER(U19)),T19&lt;0,T19&gt;=1,U19&lt;0,U19&gt;=1,AND(NOT(ISBLANK(V19)),NOT(ISNUMBER(V19)))),"Prüfen",IF(OR(V19&lt;0,V19&gt;ROUND(MOD(U19-T19,1)*1440,8)),"Pause!",(ROUND(MOD(U19-T19,1)*1440,8)-V19)/60)))</f>
      </c>
      <c r="X19" s="116"/>
      <c r="Y19" s="117"/>
      <c r="Z19" s="117"/>
      <c r="AA19" s="118"/>
      <c r="AB19" s="119" t="str">
        <f>IF(AND(ISBLANK(Y19),ISBLANK(Z19),ISBLANK(AA19)),"",IF(OR(ISBLANK(Y19),ISBLANK(Z19),NOT(ISNUMBER(Y19)),NOT(ISNUMBER(Z19)),Y19&lt;0,Y19&gt;=1,Z19&lt;0,Z19&gt;=1,AND(NOT(ISBLANK(AA19)),NOT(ISNUMBER(AA19)))),"Prüfen",IF(OR(AA19&lt;0,AA19&gt;ROUND(MOD(Z19-Y19,1)*1440,8)),"Pause!",(ROUND(MOD(Z19-Y19,1)*1440,8)-AA19)/60)))</f>
      </c>
      <c r="AC19" s="116"/>
      <c r="AD19" s="117"/>
      <c r="AE19" s="117"/>
      <c r="AF19" s="118"/>
      <c r="AG19" s="119" t="str">
        <f>IF(AND(ISBLANK(AD19),ISBLANK(AE19),ISBLANK(AF19)),"",IF(OR(ISBLANK(AD19),ISBLANK(AE19),NOT(ISNUMBER(AD19)),NOT(ISNUMBER(AE19)),AD19&lt;0,AD19&gt;=1,AE19&lt;0,AE19&gt;=1,AND(NOT(ISBLANK(AF19)),NOT(ISNUMBER(AF19)))),"Prüfen",IF(OR(AF19&lt;0,AF19&gt;ROUND(MOD(AE19-AD19,1)*1440,8)),"Pause!",(ROUND(MOD(AE19-AD19,1)*1440,8)-AF19)/60)))</f>
      </c>
      <c r="AH19" s="116"/>
      <c r="AI19" s="117"/>
      <c r="AJ19" s="117"/>
      <c r="AK19" s="118"/>
      <c r="AL19" s="120" t="str">
        <f>IF(AND(ISBLANK(AI19),ISBLANK(AJ19),ISBLANK(AK19)),"",IF(OR(ISBLANK(AI19),ISBLANK(AJ19),NOT(ISNUMBER(AI19)),NOT(ISNUMBER(AJ19)),AI19&lt;0,AI19&gt;=1,AJ19&lt;0,AJ19&gt;=1,AND(NOT(ISBLANK(AK19)),NOT(ISNUMBER(AK19)))),"Prüfen",IF(OR(AK19&lt;0,AK19&gt;ROUND(MOD(AJ19-AI19,1)*1440,8)),"Pause!",(ROUND(MOD(AJ19-AI19,1)*1440,8)-AK19)/60)))</f>
      </c>
      <c r="AM19" s="121" t="str">
        <f>IF(OR(ISTEXT(H19)*(H19&lt;&gt;""),ISTEXT(M19)*(M19&lt;&gt;""),ISTEXT(R19)*(R19&lt;&gt;""),ISTEXT(W19)*(W19&lt;&gt;""),ISTEXT(AB19)*(AB19&lt;&gt;""),ISTEXT(AG19)*(AG19&lt;&gt;""),ISTEXT(AL19)*(AL19&lt;&gt;"")),"Prüfen",IF(COUNT(H19,M19,R19,W19,AB19,AG19,AL19)=0,"",SUM(H19,M19,R19,W19,AB19,AG19,AL19)))</f>
      </c>
      <c r="AN19" s="122" t="str">
        <f>IF(AND(ISNUMBER(AM19),ISNUMBER(C19)),AM19-C19,"")</f>
      </c>
      <c r="AO19" s="123"/>
    </row>
    <row r="20" ht="20" customHeight="1">
      <c r="A20" s="113" t="n">
        <v>14</v>
      </c>
      <c r="B20" s="114"/>
      <c r="C20" s="115" t="str">
        <f>IF(B20="","",IF(COUNTIF('Stammdaten'!$B$4:$B$18,B20)&lt;&gt;1,"Name prüfen",IF(COUNTIFS('Stammdaten'!$B$4:$B$18,B20,'Stammdaten'!$F$4:$F$18,"&lt;&gt;")=0,"",VLOOKUP(B20,'Stammdaten'!$B$4:$F$18,5,FALSE))))</f>
      </c>
      <c r="D20" s="116"/>
      <c r="E20" s="117"/>
      <c r="F20" s="117"/>
      <c r="G20" s="118"/>
      <c r="H20" s="119" t="str">
        <f>IF(AND(ISBLANK(E20),ISBLANK(F20),ISBLANK(G20)),"",IF(OR(ISBLANK(E20),ISBLANK(F20),NOT(ISNUMBER(E20)),NOT(ISNUMBER(F20)),E20&lt;0,E20&gt;=1,F20&lt;0,F20&gt;=1,AND(NOT(ISBLANK(G20)),NOT(ISNUMBER(G20)))),"Prüfen",IF(OR(G20&lt;0,G20&gt;ROUND(MOD(F20-E20,1)*1440,8)),"Pause!",(ROUND(MOD(F20-E20,1)*1440,8)-G20)/60)))</f>
      </c>
      <c r="I20" s="116"/>
      <c r="J20" s="117"/>
      <c r="K20" s="117"/>
      <c r="L20" s="118"/>
      <c r="M20" s="119" t="str">
        <f>IF(AND(ISBLANK(J20),ISBLANK(K20),ISBLANK(L20)),"",IF(OR(ISBLANK(J20),ISBLANK(K20),NOT(ISNUMBER(J20)),NOT(ISNUMBER(K20)),J20&lt;0,J20&gt;=1,K20&lt;0,K20&gt;=1,AND(NOT(ISBLANK(L20)),NOT(ISNUMBER(L20)))),"Prüfen",IF(OR(L20&lt;0,L20&gt;ROUND(MOD(K20-J20,1)*1440,8)),"Pause!",(ROUND(MOD(K20-J20,1)*1440,8)-L20)/60)))</f>
      </c>
      <c r="N20" s="116"/>
      <c r="O20" s="117"/>
      <c r="P20" s="117"/>
      <c r="Q20" s="118"/>
      <c r="R20" s="119" t="str">
        <f>IF(AND(ISBLANK(O20),ISBLANK(P20),ISBLANK(Q20)),"",IF(OR(ISBLANK(O20),ISBLANK(P20),NOT(ISNUMBER(O20)),NOT(ISNUMBER(P20)),O20&lt;0,O20&gt;=1,P20&lt;0,P20&gt;=1,AND(NOT(ISBLANK(Q20)),NOT(ISNUMBER(Q20)))),"Prüfen",IF(OR(Q20&lt;0,Q20&gt;ROUND(MOD(P20-O20,1)*1440,8)),"Pause!",(ROUND(MOD(P20-O20,1)*1440,8)-Q20)/60)))</f>
      </c>
      <c r="S20" s="116"/>
      <c r="T20" s="117"/>
      <c r="U20" s="117"/>
      <c r="V20" s="118"/>
      <c r="W20" s="119" t="str">
        <f>IF(AND(ISBLANK(T20),ISBLANK(U20),ISBLANK(V20)),"",IF(OR(ISBLANK(T20),ISBLANK(U20),NOT(ISNUMBER(T20)),NOT(ISNUMBER(U20)),T20&lt;0,T20&gt;=1,U20&lt;0,U20&gt;=1,AND(NOT(ISBLANK(V20)),NOT(ISNUMBER(V20)))),"Prüfen",IF(OR(V20&lt;0,V20&gt;ROUND(MOD(U20-T20,1)*1440,8)),"Pause!",(ROUND(MOD(U20-T20,1)*1440,8)-V20)/60)))</f>
      </c>
      <c r="X20" s="116"/>
      <c r="Y20" s="117"/>
      <c r="Z20" s="117"/>
      <c r="AA20" s="118"/>
      <c r="AB20" s="119" t="str">
        <f>IF(AND(ISBLANK(Y20),ISBLANK(Z20),ISBLANK(AA20)),"",IF(OR(ISBLANK(Y20),ISBLANK(Z20),NOT(ISNUMBER(Y20)),NOT(ISNUMBER(Z20)),Y20&lt;0,Y20&gt;=1,Z20&lt;0,Z20&gt;=1,AND(NOT(ISBLANK(AA20)),NOT(ISNUMBER(AA20)))),"Prüfen",IF(OR(AA20&lt;0,AA20&gt;ROUND(MOD(Z20-Y20,1)*1440,8)),"Pause!",(ROUND(MOD(Z20-Y20,1)*1440,8)-AA20)/60)))</f>
      </c>
      <c r="AC20" s="116"/>
      <c r="AD20" s="117"/>
      <c r="AE20" s="117"/>
      <c r="AF20" s="118"/>
      <c r="AG20" s="119" t="str">
        <f>IF(AND(ISBLANK(AD20),ISBLANK(AE20),ISBLANK(AF20)),"",IF(OR(ISBLANK(AD20),ISBLANK(AE20),NOT(ISNUMBER(AD20)),NOT(ISNUMBER(AE20)),AD20&lt;0,AD20&gt;=1,AE20&lt;0,AE20&gt;=1,AND(NOT(ISBLANK(AF20)),NOT(ISNUMBER(AF20)))),"Prüfen",IF(OR(AF20&lt;0,AF20&gt;ROUND(MOD(AE20-AD20,1)*1440,8)),"Pause!",(ROUND(MOD(AE20-AD20,1)*1440,8)-AF20)/60)))</f>
      </c>
      <c r="AH20" s="116"/>
      <c r="AI20" s="117"/>
      <c r="AJ20" s="117"/>
      <c r="AK20" s="118"/>
      <c r="AL20" s="120" t="str">
        <f>IF(AND(ISBLANK(AI20),ISBLANK(AJ20),ISBLANK(AK20)),"",IF(OR(ISBLANK(AI20),ISBLANK(AJ20),NOT(ISNUMBER(AI20)),NOT(ISNUMBER(AJ20)),AI20&lt;0,AI20&gt;=1,AJ20&lt;0,AJ20&gt;=1,AND(NOT(ISBLANK(AK20)),NOT(ISNUMBER(AK20)))),"Prüfen",IF(OR(AK20&lt;0,AK20&gt;ROUND(MOD(AJ20-AI20,1)*1440,8)),"Pause!",(ROUND(MOD(AJ20-AI20,1)*1440,8)-AK20)/60)))</f>
      </c>
      <c r="AM20" s="121" t="str">
        <f>IF(OR(ISTEXT(H20)*(H20&lt;&gt;""),ISTEXT(M20)*(M20&lt;&gt;""),ISTEXT(R20)*(R20&lt;&gt;""),ISTEXT(W20)*(W20&lt;&gt;""),ISTEXT(AB20)*(AB20&lt;&gt;""),ISTEXT(AG20)*(AG20&lt;&gt;""),ISTEXT(AL20)*(AL20&lt;&gt;"")),"Prüfen",IF(COUNT(H20,M20,R20,W20,AB20,AG20,AL20)=0,"",SUM(H20,M20,R20,W20,AB20,AG20,AL20)))</f>
      </c>
      <c r="AN20" s="122" t="str">
        <f>IF(AND(ISNUMBER(AM20),ISNUMBER(C20)),AM20-C20,"")</f>
      </c>
      <c r="AO20" s="123"/>
    </row>
    <row r="21" ht="20" customHeight="1">
      <c r="A21" s="113" t="n">
        <v>15</v>
      </c>
      <c r="B21" s="114"/>
      <c r="C21" s="115" t="str">
        <f>IF(B21="","",IF(COUNTIF('Stammdaten'!$B$4:$B$18,B21)&lt;&gt;1,"Name prüfen",IF(COUNTIFS('Stammdaten'!$B$4:$B$18,B21,'Stammdaten'!$F$4:$F$18,"&lt;&gt;")=0,"",VLOOKUP(B21,'Stammdaten'!$B$4:$F$18,5,FALSE))))</f>
      </c>
      <c r="D21" s="116"/>
      <c r="E21" s="117"/>
      <c r="F21" s="117"/>
      <c r="G21" s="118"/>
      <c r="H21" s="119" t="str">
        <f>IF(AND(ISBLANK(E21),ISBLANK(F21),ISBLANK(G21)),"",IF(OR(ISBLANK(E21),ISBLANK(F21),NOT(ISNUMBER(E21)),NOT(ISNUMBER(F21)),E21&lt;0,E21&gt;=1,F21&lt;0,F21&gt;=1,AND(NOT(ISBLANK(G21)),NOT(ISNUMBER(G21)))),"Prüfen",IF(OR(G21&lt;0,G21&gt;ROUND(MOD(F21-E21,1)*1440,8)),"Pause!",(ROUND(MOD(F21-E21,1)*1440,8)-G21)/60)))</f>
      </c>
      <c r="I21" s="116"/>
      <c r="J21" s="117"/>
      <c r="K21" s="117"/>
      <c r="L21" s="118"/>
      <c r="M21" s="119" t="str">
        <f>IF(AND(ISBLANK(J21),ISBLANK(K21),ISBLANK(L21)),"",IF(OR(ISBLANK(J21),ISBLANK(K21),NOT(ISNUMBER(J21)),NOT(ISNUMBER(K21)),J21&lt;0,J21&gt;=1,K21&lt;0,K21&gt;=1,AND(NOT(ISBLANK(L21)),NOT(ISNUMBER(L21)))),"Prüfen",IF(OR(L21&lt;0,L21&gt;ROUND(MOD(K21-J21,1)*1440,8)),"Pause!",(ROUND(MOD(K21-J21,1)*1440,8)-L21)/60)))</f>
      </c>
      <c r="N21" s="116"/>
      <c r="O21" s="117"/>
      <c r="P21" s="117"/>
      <c r="Q21" s="118"/>
      <c r="R21" s="119" t="str">
        <f>IF(AND(ISBLANK(O21),ISBLANK(P21),ISBLANK(Q21)),"",IF(OR(ISBLANK(O21),ISBLANK(P21),NOT(ISNUMBER(O21)),NOT(ISNUMBER(P21)),O21&lt;0,O21&gt;=1,P21&lt;0,P21&gt;=1,AND(NOT(ISBLANK(Q21)),NOT(ISNUMBER(Q21)))),"Prüfen",IF(OR(Q21&lt;0,Q21&gt;ROUND(MOD(P21-O21,1)*1440,8)),"Pause!",(ROUND(MOD(P21-O21,1)*1440,8)-Q21)/60)))</f>
      </c>
      <c r="S21" s="116"/>
      <c r="T21" s="117"/>
      <c r="U21" s="117"/>
      <c r="V21" s="118"/>
      <c r="W21" s="119" t="str">
        <f>IF(AND(ISBLANK(T21),ISBLANK(U21),ISBLANK(V21)),"",IF(OR(ISBLANK(T21),ISBLANK(U21),NOT(ISNUMBER(T21)),NOT(ISNUMBER(U21)),T21&lt;0,T21&gt;=1,U21&lt;0,U21&gt;=1,AND(NOT(ISBLANK(V21)),NOT(ISNUMBER(V21)))),"Prüfen",IF(OR(V21&lt;0,V21&gt;ROUND(MOD(U21-T21,1)*1440,8)),"Pause!",(ROUND(MOD(U21-T21,1)*1440,8)-V21)/60)))</f>
      </c>
      <c r="X21" s="116"/>
      <c r="Y21" s="117"/>
      <c r="Z21" s="117"/>
      <c r="AA21" s="118"/>
      <c r="AB21" s="119" t="str">
        <f>IF(AND(ISBLANK(Y21),ISBLANK(Z21),ISBLANK(AA21)),"",IF(OR(ISBLANK(Y21),ISBLANK(Z21),NOT(ISNUMBER(Y21)),NOT(ISNUMBER(Z21)),Y21&lt;0,Y21&gt;=1,Z21&lt;0,Z21&gt;=1,AND(NOT(ISBLANK(AA21)),NOT(ISNUMBER(AA21)))),"Prüfen",IF(OR(AA21&lt;0,AA21&gt;ROUND(MOD(Z21-Y21,1)*1440,8)),"Pause!",(ROUND(MOD(Z21-Y21,1)*1440,8)-AA21)/60)))</f>
      </c>
      <c r="AC21" s="116"/>
      <c r="AD21" s="117"/>
      <c r="AE21" s="117"/>
      <c r="AF21" s="118"/>
      <c r="AG21" s="119" t="str">
        <f>IF(AND(ISBLANK(AD21),ISBLANK(AE21),ISBLANK(AF21)),"",IF(OR(ISBLANK(AD21),ISBLANK(AE21),NOT(ISNUMBER(AD21)),NOT(ISNUMBER(AE21)),AD21&lt;0,AD21&gt;=1,AE21&lt;0,AE21&gt;=1,AND(NOT(ISBLANK(AF21)),NOT(ISNUMBER(AF21)))),"Prüfen",IF(OR(AF21&lt;0,AF21&gt;ROUND(MOD(AE21-AD21,1)*1440,8)),"Pause!",(ROUND(MOD(AE21-AD21,1)*1440,8)-AF21)/60)))</f>
      </c>
      <c r="AH21" s="116"/>
      <c r="AI21" s="117"/>
      <c r="AJ21" s="117"/>
      <c r="AK21" s="118"/>
      <c r="AL21" s="120" t="str">
        <f>IF(AND(ISBLANK(AI21),ISBLANK(AJ21),ISBLANK(AK21)),"",IF(OR(ISBLANK(AI21),ISBLANK(AJ21),NOT(ISNUMBER(AI21)),NOT(ISNUMBER(AJ21)),AI21&lt;0,AI21&gt;=1,AJ21&lt;0,AJ21&gt;=1,AND(NOT(ISBLANK(AK21)),NOT(ISNUMBER(AK21)))),"Prüfen",IF(OR(AK21&lt;0,AK21&gt;ROUND(MOD(AJ21-AI21,1)*1440,8)),"Pause!",(ROUND(MOD(AJ21-AI21,1)*1440,8)-AK21)/60)))</f>
      </c>
      <c r="AM21" s="121" t="str">
        <f>IF(OR(ISTEXT(H21)*(H21&lt;&gt;""),ISTEXT(M21)*(M21&lt;&gt;""),ISTEXT(R21)*(R21&lt;&gt;""),ISTEXT(W21)*(W21&lt;&gt;""),ISTEXT(AB21)*(AB21&lt;&gt;""),ISTEXT(AG21)*(AG21&lt;&gt;""),ISTEXT(AL21)*(AL21&lt;&gt;"")),"Prüfen",IF(COUNT(H21,M21,R21,W21,AB21,AG21,AL21)=0,"",SUM(H21,M21,R21,W21,AB21,AG21,AL21)))</f>
      </c>
      <c r="AN21" s="122" t="str">
        <f>IF(AND(ISNUMBER(AM21),ISNUMBER(C21)),AM21-C21,"")</f>
      </c>
      <c r="AO21" s="123"/>
    </row>
    <row r="22" ht="5" customHeight="1"/>
    <row r="23" ht="18" customHeight="1">
      <c r="B23" s="124" t="inlineStr">
        <is>
          <t xml:space="preserve">Anwesend</t>
        </is>
      </c>
      <c r="D23" s="125" t="n">
        <f>COUNTIF(H7:H21,"&gt;"&amp;0)</f>
        <v>0</v>
      </c>
      <c r="E23" s="126" t="n"/>
      <c r="F23" s="126" t="n"/>
      <c r="G23" s="126" t="n"/>
      <c r="H23" s="127" t="n"/>
      <c r="I23" s="125" t="n">
        <f>COUNTIF(M7:M21,"&gt;"&amp;0)</f>
        <v>0</v>
      </c>
      <c r="J23" s="126" t="n"/>
      <c r="K23" s="126" t="n"/>
      <c r="L23" s="126" t="n"/>
      <c r="M23" s="127" t="n"/>
      <c r="N23" s="125" t="n">
        <f>COUNTIF(R7:R21,"&gt;"&amp;0)</f>
        <v>0</v>
      </c>
      <c r="O23" s="126" t="n"/>
      <c r="P23" s="126" t="n"/>
      <c r="Q23" s="126" t="n"/>
      <c r="R23" s="127" t="n"/>
      <c r="S23" s="125" t="n">
        <f>COUNTIF(W7:W21,"&gt;"&amp;0)</f>
        <v>0</v>
      </c>
      <c r="T23" s="126" t="n"/>
      <c r="U23" s="126" t="n"/>
      <c r="V23" s="126" t="n"/>
      <c r="W23" s="127" t="n"/>
      <c r="X23" s="125" t="n">
        <f>COUNTIF(AB7:AB21,"&gt;"&amp;0)</f>
        <v>0</v>
      </c>
      <c r="Y23" s="126" t="n"/>
      <c r="Z23" s="126" t="n"/>
      <c r="AA23" s="126" t="n"/>
      <c r="AB23" s="127" t="n"/>
      <c r="AC23" s="125" t="n">
        <f>COUNTIF(AG7:AG21,"&gt;"&amp;0)</f>
        <v>0</v>
      </c>
      <c r="AD23" s="126" t="n"/>
      <c r="AE23" s="126" t="n"/>
      <c r="AF23" s="126" t="n"/>
      <c r="AG23" s="127" t="n"/>
      <c r="AH23" s="125" t="n">
        <f>COUNTIF(AL7:AL21,"&gt;"&amp;0)</f>
        <v>0</v>
      </c>
      <c r="AI23" s="126" t="n"/>
      <c r="AJ23" s="126" t="n"/>
      <c r="AK23" s="126" t="n"/>
      <c r="AL23" s="127" t="n"/>
    </row>
    <row r="24" ht="18" customHeight="1">
      <c r="B24" s="124" t="inlineStr">
        <is>
          <t xml:space="preserve">Mindest-Besetzung</t>
        </is>
      </c>
      <c r="D24" s="128"/>
      <c r="E24" s="129" t="n"/>
      <c r="F24" s="129" t="n"/>
      <c r="G24" s="129" t="n"/>
      <c r="H24" s="130" t="n"/>
      <c r="I24" s="128"/>
      <c r="J24" s="129" t="n"/>
      <c r="K24" s="129" t="n"/>
      <c r="L24" s="129" t="n"/>
      <c r="M24" s="130" t="n"/>
      <c r="N24" s="128"/>
      <c r="O24" s="129" t="n"/>
      <c r="P24" s="129" t="n"/>
      <c r="Q24" s="129" t="n"/>
      <c r="R24" s="130" t="n"/>
      <c r="S24" s="128"/>
      <c r="T24" s="129" t="n"/>
      <c r="U24" s="129" t="n"/>
      <c r="V24" s="129" t="n"/>
      <c r="W24" s="130" t="n"/>
      <c r="X24" s="128"/>
      <c r="Y24" s="129" t="n"/>
      <c r="Z24" s="129" t="n"/>
      <c r="AA24" s="129" t="n"/>
      <c r="AB24" s="130" t="n"/>
      <c r="AC24" s="128"/>
      <c r="AD24" s="129" t="n"/>
      <c r="AE24" s="129" t="n"/>
      <c r="AF24" s="129" t="n"/>
      <c r="AG24" s="130" t="n"/>
      <c r="AH24" s="128"/>
      <c r="AI24" s="129" t="n"/>
      <c r="AJ24" s="129" t="n"/>
      <c r="AK24" s="129" t="n"/>
      <c r="AL24" s="130" t="n"/>
    </row>
  </sheetData>
  <sheetProtection selectLockedCells="0" selectUnlockedCells="0" sheet="1" objects="0" insertRows="1" insertHyperlinks="1" autoFilter="1" scenarios="0" formatColumns="1" deleteColumns="1" insertColumns="1" pivotTables="1" deleteRows="1" formatCells="1" formatRows="1" sort="1" password="CE4B"/>
  <mergeCells>
    <mergeCell ref="AH24:AL24"/>
    <mergeCell ref="X23:AB23"/>
    <mergeCell ref="AH5:AL5"/>
    <mergeCell ref="AH23:AL23"/>
    <mergeCell ref="AC24:AG24"/>
    <mergeCell ref="S23:W23"/>
    <mergeCell ref="AC5:AG5"/>
    <mergeCell ref="AC23:AG23"/>
    <mergeCell ref="N5:R5"/>
    <mergeCell ref="N23:R23"/>
    <mergeCell ref="X24:AB24"/>
    <mergeCell ref="I24:M24"/>
    <mergeCell ref="X5:AB5"/>
    <mergeCell ref="S24:W24"/>
    <mergeCell ref="I5:M5"/>
    <mergeCell ref="I23:M23"/>
    <mergeCell ref="D24:H24"/>
    <mergeCell ref="S5:W5"/>
    <mergeCell ref="N24:R24"/>
    <mergeCell ref="D5:H5"/>
    <mergeCell ref="D23:H23"/>
    <mergeCell ref="A1:AJ1"/>
    <mergeCell ref="Q3:R3"/>
    <mergeCell ref="A4:AO4"/>
  </mergeCells>
  <conditionalFormatting sqref="D7:D21">
    <cfRule type="cellIs" dxfId="0" priority="1" operator="equal">
      <formula>"F"</formula>
    </cfRule>
    <cfRule type="cellIs" dxfId="1" priority="2" operator="equal">
      <formula>"S"</formula>
    </cfRule>
    <cfRule type="cellIs" dxfId="2" priority="3" operator="equal">
      <formula>"N"</formula>
    </cfRule>
    <cfRule type="cellIs" dxfId="3" priority="4" operator="equal">
      <formula>"U"</formula>
    </cfRule>
    <cfRule type="cellIs" dxfId="3" priority="5" operator="equal">
      <formula>"K"</formula>
    </cfRule>
  </conditionalFormatting>
  <conditionalFormatting sqref="I7:I21">
    <cfRule type="cellIs" dxfId="0" priority="6" operator="equal">
      <formula>"F"</formula>
    </cfRule>
    <cfRule type="cellIs" dxfId="1" priority="7" operator="equal">
      <formula>"S"</formula>
    </cfRule>
    <cfRule type="cellIs" dxfId="2" priority="8" operator="equal">
      <formula>"N"</formula>
    </cfRule>
    <cfRule type="cellIs" dxfId="3" priority="9" operator="equal">
      <formula>"U"</formula>
    </cfRule>
    <cfRule type="cellIs" dxfId="3" priority="10" operator="equal">
      <formula>"K"</formula>
    </cfRule>
  </conditionalFormatting>
  <conditionalFormatting sqref="N7:N21">
    <cfRule type="cellIs" dxfId="0" priority="11" operator="equal">
      <formula>"F"</formula>
    </cfRule>
    <cfRule type="cellIs" dxfId="1" priority="12" operator="equal">
      <formula>"S"</formula>
    </cfRule>
    <cfRule type="cellIs" dxfId="2" priority="13" operator="equal">
      <formula>"N"</formula>
    </cfRule>
    <cfRule type="cellIs" dxfId="3" priority="14" operator="equal">
      <formula>"U"</formula>
    </cfRule>
    <cfRule type="cellIs" dxfId="3" priority="15" operator="equal">
      <formula>"K"</formula>
    </cfRule>
  </conditionalFormatting>
  <conditionalFormatting sqref="S7:S21">
    <cfRule type="cellIs" dxfId="0" priority="16" operator="equal">
      <formula>"F"</formula>
    </cfRule>
    <cfRule type="cellIs" dxfId="1" priority="17" operator="equal">
      <formula>"S"</formula>
    </cfRule>
    <cfRule type="cellIs" dxfId="2" priority="18" operator="equal">
      <formula>"N"</formula>
    </cfRule>
    <cfRule type="cellIs" dxfId="3" priority="19" operator="equal">
      <formula>"U"</formula>
    </cfRule>
    <cfRule type="cellIs" dxfId="3" priority="20" operator="equal">
      <formula>"K"</formula>
    </cfRule>
  </conditionalFormatting>
  <conditionalFormatting sqref="X7:X21">
    <cfRule type="cellIs" dxfId="0" priority="21" operator="equal">
      <formula>"F"</formula>
    </cfRule>
    <cfRule type="cellIs" dxfId="1" priority="22" operator="equal">
      <formula>"S"</formula>
    </cfRule>
    <cfRule type="cellIs" dxfId="2" priority="23" operator="equal">
      <formula>"N"</formula>
    </cfRule>
    <cfRule type="cellIs" dxfId="3" priority="24" operator="equal">
      <formula>"U"</formula>
    </cfRule>
    <cfRule type="cellIs" dxfId="3" priority="25" operator="equal">
      <formula>"K"</formula>
    </cfRule>
  </conditionalFormatting>
  <conditionalFormatting sqref="AC7:AC21">
    <cfRule type="cellIs" dxfId="0" priority="26" operator="equal">
      <formula>"F"</formula>
    </cfRule>
    <cfRule type="cellIs" dxfId="1" priority="27" operator="equal">
      <formula>"S"</formula>
    </cfRule>
    <cfRule type="cellIs" dxfId="2" priority="28" operator="equal">
      <formula>"N"</formula>
    </cfRule>
    <cfRule type="cellIs" dxfId="3" priority="29" operator="equal">
      <formula>"U"</formula>
    </cfRule>
    <cfRule type="cellIs" dxfId="3" priority="30" operator="equal">
      <formula>"K"</formula>
    </cfRule>
  </conditionalFormatting>
  <conditionalFormatting sqref="AH7:AH21">
    <cfRule type="cellIs" dxfId="0" priority="31" operator="equal">
      <formula>"F"</formula>
    </cfRule>
    <cfRule type="cellIs" dxfId="1" priority="32" operator="equal">
      <formula>"S"</formula>
    </cfRule>
    <cfRule type="cellIs" dxfId="2" priority="33" operator="equal">
      <formula>"N"</formula>
    </cfRule>
    <cfRule type="cellIs" dxfId="3" priority="34" operator="equal">
      <formula>"U"</formula>
    </cfRule>
    <cfRule type="cellIs" dxfId="3" priority="35" operator="equal">
      <formula>"K"</formula>
    </cfRule>
  </conditionalFormatting>
  <conditionalFormatting sqref="AN7:AN21">
    <cfRule type="cellIs" dxfId="4" priority="36" operator="greaterThan">
      <formula>0</formula>
    </cfRule>
    <cfRule type="cellIs" dxfId="5" priority="37" operator="lessThan">
      <formula>0</formula>
    </cfRule>
  </conditionalFormatting>
  <conditionalFormatting sqref="D23:D23">
    <cfRule type="expression" dxfId="6" priority="38">
      <formula>D23&lt;D24</formula>
    </cfRule>
  </conditionalFormatting>
  <conditionalFormatting sqref="I23:I23">
    <cfRule type="expression" dxfId="6" priority="39">
      <formula>I23&lt;I24</formula>
    </cfRule>
  </conditionalFormatting>
  <conditionalFormatting sqref="N23:N23">
    <cfRule type="expression" dxfId="6" priority="40">
      <formula>N23&lt;N24</formula>
    </cfRule>
  </conditionalFormatting>
  <conditionalFormatting sqref="S23:S23">
    <cfRule type="expression" dxfId="6" priority="41">
      <formula>S23&lt;S24</formula>
    </cfRule>
  </conditionalFormatting>
  <conditionalFormatting sqref="X23:X23">
    <cfRule type="expression" dxfId="6" priority="42">
      <formula>X23&lt;X24</formula>
    </cfRule>
  </conditionalFormatting>
  <conditionalFormatting sqref="AC23:AC23">
    <cfRule type="expression" dxfId="6" priority="43">
      <formula>AC23&lt;AC24</formula>
    </cfRule>
  </conditionalFormatting>
  <conditionalFormatting sqref="AH23:AH23">
    <cfRule type="expression" dxfId="6" priority="44">
      <formula>AH23&lt;AH24</formula>
    </cfRule>
  </conditionalFormatting>
  <dataValidations count="4">
    <dataValidation type="list" allowBlank="1" showDropDown="0" showInputMessage="0" showErrorMessage="0" errorTitle="Ungültiger Schichtcode" error="Bitte wählen Sie einen gültigen Schichtcode (F/S/N/U/K/X/T)" promptTitle="Schichtcode" prompt="F=Früh, S=Spät, N=Nacht, U=Urlaub, K=Krank, X=Frei, T=Teilzeit" sqref="D7 D8 D9 D10 D11 D12 D13 D14 D15 D16 D17 D18 D19 D20 D21 I7 I8 I9 I10 I11 I12 I13 I14 I15 I16 I17 I18 I19 I20 I21 N7 N8 N9 N10 N11 N12 N13 N14 N15 N16 N17 N18 N19 N20 N21 S7 S8 S9 S10 S11 S12 S13 S14 S15 S16 S17 S18 S19 S20 S21 X7 X8 X9 X10 X11 X12 X13 X14 X15 X16 X17 X18 X19 X20 X21 AC7 AC8 AC9 AC10 AC11 AC12 AC13 AC14 AC15 AC16 AC17 AC18 AC19 AC20 AC21 AH7 AH8 AH9 AH10 AH11 AH12 AH13 AH14 AH15 AH16 AH17 AH18 AH19 AH20 AH21">
      <formula1>"F,S,N,U,K,X,T"</formula1>
    </dataValidation>
    <dataValidation type="list" allowBlank="1" showDropDown="0" showInputMessage="0" showErrorMessage="0" errorTitle="Ungültige Pause" error="Bitte wählen Sie eine gültige Pausendauer" sqref="G7 G8 G9 G10 G11 G12 G13 G14 G15 G16 G17 G18 G19 G20 G21 L7 L8 L9 L10 L11 L12 L13 L14 L15 L16 L17 L18 L19 L20 L21 Q7 Q8 Q9 Q10 Q11 Q12 Q13 Q14 Q15 Q16 Q17 Q18 Q19 Q20 Q21 V7 V8 V9 V10 V11 V12 V13 V14 V15 V16 V17 V18 V19 V20 V21 AA7 AA8 AA9 AA10 AA11 AA12 AA13 AA14 AA15 AA16 AA17 AA18 AA19 AA20 AA21 AF7 AF8 AF9 AF10 AF11 AF12 AF13 AF14 AF15 AF16 AF17 AF18 AF19 AF20 AF21 AK7 AK8 AK9 AK10 AK11 AK12 AK13 AK14 AK15 AK16 AK17 AK18 AK19 AK20 AK21">
      <formula1>"0,15,30,45,60"</formula1>
    </dataValidation>
    <dataValidation type="list" sqref="B3">
      <formula1>"1,2,3,4,5,6,7,8,9,10,11,12,13,14,15,16,17,18,19,20,21,22,23,24,25,26,27,28,29,30,31,32,33,34,35,36,37,38,39,40,41,42,43,44,45,46,47,48,49,50,51,52,53"</formula1>
    </dataValidation>
    <dataValidation type="list" sqref="B7:B21">
      <formula1>INDIRECT("'Stammdaten'!$B$4:$B$18")</formula1>
    </dataValidation>
  </dataValidations>
  <pageMargins left="0.75" right="0.75" top="1" bottom="1" header="0.5" footer="0.5"/>
  <pageSetup orientation="landscape" paperSize="9" fitToHeight="1" fitToWidth="1"/>
  <legacyDrawing ns1:id="R8235ffeabf5a4fd6"/>
</worksheet>
</file>

<file path=xl/worksheets/sheet2.xml><?xml version="1.0" encoding="utf-8"?>
<worksheet xmlns="http://schemas.openxmlformats.org/spreadsheetml/2006/main">
  <sheetPr>
    <tabColor rgb="FF10B981"/>
    <pageSetUpPr/>
  </sheetPr>
  <sheetViews>
    <sheetView workbookViewId="0">
      <pane ySplit="3" topLeftCell="A4" activePane="bottomLeft" state="frozen"/>
    </sheetView>
  </sheetViews>
  <sheetFormatPr baseColWidth="8" defaultRowHeight="15"/>
  <cols>
    <col min="1" max="1" width="5" customWidth="1"/>
    <col min="2" max="2" width="16" customWidth="1"/>
    <col min="3" max="3" width="14" customWidth="1"/>
    <col min="4" max="4" width="12" customWidth="1"/>
    <col min="5" max="5" width="14" customWidth="1"/>
    <col min="6" max="6" width="10" customWidth="1"/>
    <col min="7" max="7" width="14" customWidth="1"/>
    <col min="8" max="8" width="22" customWidth="1"/>
    <col min="9" max="9" width="14" customWidth="1"/>
    <col min="10" max="10" width="12" customWidth="1"/>
  </cols>
  <sheetData>
    <row r="1" ht="32" customHeight="1">
      <c r="A1" s="80" t="inlineStr">
        <is>
          <t xml:space="preserve">MITARBEITER-STAMMDATEN</t>
        </is>
      </c>
    </row>
    <row r="2" ht="22" customHeight="1">
      <c r="A2" s="131" t="inlineStr">
        <is>
          <t xml:space="preserve">Tragen Sie hier alle Mitarbeiter ein. Die Namen werden automatisch im Wochenplan als Dropdown verfügbar.</t>
        </is>
      </c>
    </row>
    <row r="3" ht="22" customHeight="1">
      <c r="A3" s="89" t="inlineStr">
        <is>
          <t xml:space="preserve">Nr.</t>
        </is>
      </c>
      <c r="B3" s="89" t="inlineStr">
        <is>
          <t xml:space="preserve">Name (Vor- &amp; Nachname)</t>
        </is>
      </c>
      <c r="C3" s="89" t="inlineStr">
        <is>
          <t xml:space="preserve">Vorname</t>
        </is>
      </c>
      <c r="D3" s="89" t="inlineStr">
        <is>
          <t xml:space="preserve">Personal-Nr.</t>
        </is>
      </c>
      <c r="E3" s="89" t="inlineStr">
        <is>
          <t xml:space="preserve">Vertragstyp</t>
        </is>
      </c>
      <c r="F3" s="89" t="inlineStr">
        <is>
          <t xml:space="preserve">Wochenstd.</t>
        </is>
      </c>
      <c r="G3" s="89" t="inlineStr">
        <is>
          <t xml:space="preserve">Abteilung</t>
        </is>
      </c>
      <c r="H3" s="89" t="inlineStr">
        <is>
          <t xml:space="preserve">E-Mail</t>
        </is>
      </c>
      <c r="I3" s="89" t="inlineStr">
        <is>
          <t xml:space="preserve">Telefon</t>
        </is>
      </c>
      <c r="J3" s="89" t="inlineStr">
        <is>
          <t xml:space="preserve">Status</t>
        </is>
      </c>
    </row>
    <row r="4" ht="20" customHeight="1">
      <c r="A4" s="132" t="n">
        <v>1</v>
      </c>
      <c r="B4" s="114"/>
      <c r="C4" s="114"/>
      <c r="D4" s="114"/>
      <c r="E4" s="118"/>
      <c r="F4" s="118"/>
      <c r="G4" s="114"/>
      <c r="H4" s="114"/>
      <c r="I4" s="114"/>
      <c r="J4" s="118"/>
    </row>
    <row r="5" ht="20" customHeight="1">
      <c r="A5" s="132" t="n">
        <v>2</v>
      </c>
      <c r="B5" s="114"/>
      <c r="C5" s="114"/>
      <c r="D5" s="114"/>
      <c r="E5" s="118"/>
      <c r="F5" s="118"/>
      <c r="G5" s="114"/>
      <c r="H5" s="114"/>
      <c r="I5" s="114"/>
      <c r="J5" s="118"/>
    </row>
    <row r="6" ht="20" customHeight="1">
      <c r="A6" s="132" t="n">
        <v>3</v>
      </c>
      <c r="B6" s="114"/>
      <c r="C6" s="114"/>
      <c r="D6" s="114"/>
      <c r="E6" s="118"/>
      <c r="F6" s="118"/>
      <c r="G6" s="114"/>
      <c r="H6" s="114"/>
      <c r="I6" s="114"/>
      <c r="J6" s="118"/>
    </row>
    <row r="7" ht="20" customHeight="1">
      <c r="A7" s="132" t="n">
        <v>4</v>
      </c>
      <c r="B7" s="114"/>
      <c r="C7" s="114"/>
      <c r="D7" s="114"/>
      <c r="E7" s="118"/>
      <c r="F7" s="118"/>
      <c r="G7" s="114"/>
      <c r="H7" s="114"/>
      <c r="I7" s="114"/>
      <c r="J7" s="118"/>
    </row>
    <row r="8" ht="20" customHeight="1">
      <c r="A8" s="132" t="n">
        <v>5</v>
      </c>
      <c r="B8" s="114"/>
      <c r="C8" s="114"/>
      <c r="D8" s="114"/>
      <c r="E8" s="118"/>
      <c r="F8" s="118"/>
      <c r="G8" s="114"/>
      <c r="H8" s="114"/>
      <c r="I8" s="114"/>
      <c r="J8" s="118"/>
    </row>
    <row r="9" ht="20" customHeight="1">
      <c r="A9" s="132" t="n">
        <v>6</v>
      </c>
      <c r="B9" s="114"/>
      <c r="C9" s="114"/>
      <c r="D9" s="114"/>
      <c r="E9" s="118"/>
      <c r="F9" s="118"/>
      <c r="G9" s="114"/>
      <c r="H9" s="114"/>
      <c r="I9" s="114"/>
      <c r="J9" s="118"/>
    </row>
    <row r="10" ht="20" customHeight="1">
      <c r="A10" s="132" t="n">
        <v>7</v>
      </c>
      <c r="B10" s="114"/>
      <c r="C10" s="114"/>
      <c r="D10" s="114"/>
      <c r="E10" s="118"/>
      <c r="F10" s="118"/>
      <c r="G10" s="114"/>
      <c r="H10" s="114"/>
      <c r="I10" s="114"/>
      <c r="J10" s="118"/>
    </row>
    <row r="11" ht="20" customHeight="1">
      <c r="A11" s="132" t="n">
        <v>8</v>
      </c>
      <c r="B11" s="114"/>
      <c r="C11" s="114"/>
      <c r="D11" s="114"/>
      <c r="E11" s="118"/>
      <c r="F11" s="118"/>
      <c r="G11" s="114"/>
      <c r="H11" s="114"/>
      <c r="I11" s="114"/>
      <c r="J11" s="118"/>
    </row>
    <row r="12" ht="20" customHeight="1">
      <c r="A12" s="132" t="n">
        <v>9</v>
      </c>
      <c r="B12" s="114"/>
      <c r="C12" s="114"/>
      <c r="D12" s="114"/>
      <c r="E12" s="118"/>
      <c r="F12" s="118"/>
      <c r="G12" s="114"/>
      <c r="H12" s="114"/>
      <c r="I12" s="114"/>
      <c r="J12" s="118"/>
    </row>
    <row r="13" ht="20" customHeight="1">
      <c r="A13" s="132" t="n">
        <v>10</v>
      </c>
      <c r="B13" s="114"/>
      <c r="C13" s="114"/>
      <c r="D13" s="114"/>
      <c r="E13" s="118"/>
      <c r="F13" s="118"/>
      <c r="G13" s="114"/>
      <c r="H13" s="114"/>
      <c r="I13" s="114"/>
      <c r="J13" s="118"/>
    </row>
    <row r="14" ht="20" customHeight="1">
      <c r="A14" s="132" t="n">
        <v>11</v>
      </c>
      <c r="B14" s="114"/>
      <c r="C14" s="114"/>
      <c r="D14" s="114"/>
      <c r="E14" s="118"/>
      <c r="F14" s="118"/>
      <c r="G14" s="114"/>
      <c r="H14" s="114"/>
      <c r="I14" s="114"/>
      <c r="J14" s="118"/>
    </row>
    <row r="15" ht="20" customHeight="1">
      <c r="A15" s="132" t="n">
        <v>12</v>
      </c>
      <c r="B15" s="114"/>
      <c r="C15" s="114"/>
      <c r="D15" s="114"/>
      <c r="E15" s="118"/>
      <c r="F15" s="118"/>
      <c r="G15" s="114"/>
      <c r="H15" s="114"/>
      <c r="I15" s="114"/>
      <c r="J15" s="118"/>
    </row>
    <row r="16" ht="20" customHeight="1">
      <c r="A16" s="132" t="n">
        <v>13</v>
      </c>
      <c r="B16" s="114"/>
      <c r="C16" s="114"/>
      <c r="D16" s="114"/>
      <c r="E16" s="118"/>
      <c r="F16" s="118"/>
      <c r="G16" s="114"/>
      <c r="H16" s="114"/>
      <c r="I16" s="114"/>
      <c r="J16" s="118"/>
    </row>
    <row r="17" ht="20" customHeight="1">
      <c r="A17" s="132" t="n">
        <v>14</v>
      </c>
      <c r="B17" s="114"/>
      <c r="C17" s="114"/>
      <c r="D17" s="114"/>
      <c r="E17" s="118"/>
      <c r="F17" s="118"/>
      <c r="G17" s="114"/>
      <c r="H17" s="114"/>
      <c r="I17" s="114"/>
      <c r="J17" s="118"/>
    </row>
    <row r="18" ht="20" customHeight="1">
      <c r="A18" s="132" t="n">
        <v>15</v>
      </c>
      <c r="B18" s="114"/>
      <c r="C18" s="114"/>
      <c r="D18" s="114"/>
      <c r="E18" s="118"/>
      <c r="F18" s="118"/>
      <c r="G18" s="114"/>
      <c r="H18" s="114"/>
      <c r="I18" s="114"/>
      <c r="J18" s="118"/>
    </row>
  </sheetData>
  <sheetProtection selectLockedCells="0" selectUnlockedCells="0" sheet="1" objects="0" insertRows="1" insertHyperlinks="1" autoFilter="1" scenarios="0" formatColumns="1" deleteColumns="1" insertColumns="1" pivotTables="1" deleteRows="1" formatCells="1" formatRows="1" sort="1" password="CE4B"/>
  <mergeCells>
    <mergeCell ref="A1:J1"/>
    <mergeCell ref="A2:J2"/>
  </mergeCells>
  <dataValidations count="2">
    <dataValidation type="list" allowBlank="0" showDropDown="0" showInputMessage="0" showErrorMessage="0" promptTitle="Vertragstyp" sqref="E4 E5 E6 E7 E8 E9 E10 E11 E12 E13 E14 E15 E16 E17 E18">
      <formula1>"Vollzeit,Teilzeit,Minijob,Werkstudent,Azubi"</formula1>
    </dataValidation>
    <dataValidation type="list" allowBlank="0" showDropDown="0" showInputMessage="0" showErrorMessage="0" sqref="J4 J5 J6 J7 J8 J9 J10 J11 J12 J13 J14 J15 J16 J17 J18">
      <formula1>"Aktiv,Inaktiv,Im Urlaub"</formula1>
    </dataValidation>
  </dataValidations>
  <pageMargins left="0.75" right="0.75" top="1" bottom="1" header="0.5" footer="0.5"/>
</worksheet>
</file>

<file path=xl/worksheets/sheet3.xml><?xml version="1.0" encoding="utf-8"?>
<worksheet xmlns="http://schemas.openxmlformats.org/spreadsheetml/2006/main">
  <sheetPr>
    <tabColor rgb="FF0097A7"/>
    <pageSetUpPr fitToPage="1"/>
  </sheetPr>
  <sheetViews>
    <sheetView workbookViewId="0">
      <pane xSplit="1" ySplit="4" topLeftCell="B5" activePane="bottomRight" state="frozen"/>
    </sheetView>
  </sheetViews>
  <sheetFormatPr baseColWidth="8" defaultRowHeight="15"/>
  <cols>
    <col min="1" max="1" width="18" customWidth="1"/>
    <col min="2" max="2" width="4" customWidth="1"/>
    <col min="3" max="3" width="4" customWidth="1"/>
    <col min="4" max="4" width="4" customWidth="1"/>
    <col min="5" max="5" width="4" customWidth="1"/>
    <col min="6" max="6" width="4" customWidth="1"/>
    <col min="7" max="7" width="4" customWidth="1"/>
    <col min="8" max="8" width="4" customWidth="1"/>
    <col min="9" max="9" width="4" customWidth="1"/>
    <col min="10" max="10" width="4" customWidth="1"/>
    <col min="11" max="11" width="4" customWidth="1"/>
    <col min="12" max="12" width="4" customWidth="1"/>
    <col min="13" max="13" width="4" customWidth="1"/>
    <col min="14" max="14" width="4" customWidth="1"/>
    <col min="15" max="15" width="4" customWidth="1"/>
    <col min="16" max="16" width="4" customWidth="1"/>
    <col min="17" max="17" width="4" customWidth="1"/>
    <col min="18" max="18" width="4" customWidth="1"/>
    <col min="19" max="19" width="4" customWidth="1"/>
    <col min="20" max="20" width="4" customWidth="1"/>
    <col min="21" max="21" width="4" customWidth="1"/>
    <col min="22" max="22" width="4" customWidth="1"/>
    <col min="23" max="23" width="4" customWidth="1"/>
    <col min="24" max="24" width="4" customWidth="1"/>
    <col min="25" max="25" width="4" customWidth="1"/>
    <col min="26" max="26" width="4" customWidth="1"/>
    <col min="27" max="27" width="4" customWidth="1"/>
    <col min="28" max="28" width="4" customWidth="1"/>
    <col min="29" max="29" width="4" customWidth="1"/>
    <col min="30" max="30" width="4" customWidth="1"/>
    <col min="31" max="31" width="4" customWidth="1"/>
    <col min="32" max="32" width="4" customWidth="1"/>
    <col min="33" max="33" width="6" customWidth="1"/>
    <col min="34" max="34" width="6" customWidth="1"/>
    <col min="35" max="35" width="6" customWidth="1"/>
    <col min="36" max="36" width="6" customWidth="1"/>
  </cols>
  <sheetData>
    <row r="1" ht="32" customHeight="1">
      <c r="A1" s="80" t="str">
        <v>MONATSÜBERSICHT 2026</v>
      </c>
    </row>
    <row r="2" ht="30" customHeight="1">
      <c r="A2" s="133" t="str">
        <v>Monat auswählen:</v>
      </c>
      <c r="B2" s="134" t="str">
        <v>Januar</v>
      </c>
      <c r="C2" s="135"/>
      <c r="D2" s="136"/>
      <c r="E2" s="136"/>
      <c r="F2" s="137"/>
      <c r="H2" t="str" s="87">
        <v>Jahr:</v>
      </c>
      <c r="I2" t="n" s="87">
        <v>2026</v>
      </c>
      <c r="M2" s="88" t="str">
        <v>Je Monat eine Dateikopie. Keine Übernahme aus dem Wochenplan; Soll/Planstunden rechts manuell.</v>
      </c>
      <c r="N2" s="88"/>
      <c r="O2" s="88"/>
      <c r="P2" s="88"/>
      <c r="Q2" s="88"/>
      <c r="R2" s="88"/>
      <c r="S2" s="88"/>
      <c r="T2" s="88"/>
      <c r="U2" s="88"/>
      <c r="V2" s="88"/>
      <c r="W2" s="88"/>
      <c r="X2" s="88"/>
      <c r="Y2" s="88"/>
      <c r="Z2" s="88"/>
      <c r="AA2" s="88"/>
      <c r="AB2" s="88"/>
      <c r="AC2" s="88"/>
      <c r="AD2" s="88"/>
      <c r="AE2" s="88"/>
      <c r="AF2" s="88"/>
      <c r="AG2" s="88"/>
      <c r="AH2" s="88"/>
      <c r="AI2" s="88"/>
      <c r="AJ2" s="88"/>
    </row>
    <row r="3" ht="22" customHeight="1">
      <c r="A3" s="89" t="inlineStr">
        <is>
          <t xml:space="preserve">Mitarbeiter</t>
        </is>
      </c>
      <c r="B3" s="89" t="n">
        <f>IF(1&lt;=DAY(EOMONTH(DATE($I$2,MATCH($B$2,{"Januar","Februar","März","April","Mai","Juni","Juli","August","September","Oktober","November","Dezember"},0),1),0)),1,"")</f>
        <v>1</v>
      </c>
      <c r="C3" s="89" t="n">
        <f>IF(2&lt;=DAY(EOMONTH(DATE($I$2,MATCH($B$2,{"Januar","Februar","März","April","Mai","Juni","Juli","August","September","Oktober","November","Dezember"},0),1),0)),2,"")</f>
        <v>2</v>
      </c>
      <c r="D3" s="89" t="n">
        <f>IF(3&lt;=DAY(EOMONTH(DATE($I$2,MATCH($B$2,{"Januar","Februar","März","April","Mai","Juni","Juli","August","September","Oktober","November","Dezember"},0),1),0)),3,"")</f>
        <v>3</v>
      </c>
      <c r="E3" s="89" t="n">
        <f>IF(4&lt;=DAY(EOMONTH(DATE($I$2,MATCH($B$2,{"Januar","Februar","März","April","Mai","Juni","Juli","August","September","Oktober","November","Dezember"},0),1),0)),4,"")</f>
        <v>4</v>
      </c>
      <c r="F3" s="89" t="n">
        <f>IF(5&lt;=DAY(EOMONTH(DATE($I$2,MATCH($B$2,{"Januar","Februar","März","April","Mai","Juni","Juli","August","September","Oktober","November","Dezember"},0),1),0)),5,"")</f>
        <v>5</v>
      </c>
      <c r="G3" s="89" t="n">
        <f>IF(6&lt;=DAY(EOMONTH(DATE($I$2,MATCH($B$2,{"Januar","Februar","März","April","Mai","Juni","Juli","August","September","Oktober","November","Dezember"},0),1),0)),6,"")</f>
        <v>6</v>
      </c>
      <c r="H3" s="89" t="n">
        <f>IF(7&lt;=DAY(EOMONTH(DATE($I$2,MATCH($B$2,{"Januar","Februar","März","April","Mai","Juni","Juli","August","September","Oktober","November","Dezember"},0),1),0)),7,"")</f>
        <v>7</v>
      </c>
      <c r="I3" s="89" t="n">
        <f>IF(8&lt;=DAY(EOMONTH(DATE($I$2,MATCH($B$2,{"Januar","Februar","März","April","Mai","Juni","Juli","August","September","Oktober","November","Dezember"},0),1),0)),8,"")</f>
        <v>8</v>
      </c>
      <c r="J3" s="89" t="n">
        <f>IF(9&lt;=DAY(EOMONTH(DATE($I$2,MATCH($B$2,{"Januar","Februar","März","April","Mai","Juni","Juli","August","September","Oktober","November","Dezember"},0),1),0)),9,"")</f>
        <v>9</v>
      </c>
      <c r="K3" s="89" t="n">
        <f>IF(10&lt;=DAY(EOMONTH(DATE($I$2,MATCH($B$2,{"Januar","Februar","März","April","Mai","Juni","Juli","August","September","Oktober","November","Dezember"},0),1),0)),10,"")</f>
        <v>10</v>
      </c>
      <c r="L3" s="89" t="n">
        <f>IF(11&lt;=DAY(EOMONTH(DATE($I$2,MATCH($B$2,{"Januar","Februar","März","April","Mai","Juni","Juli","August","September","Oktober","November","Dezember"},0),1),0)),11,"")</f>
        <v>11</v>
      </c>
      <c r="M3" s="89" t="n">
        <f>IF(12&lt;=DAY(EOMONTH(DATE($I$2,MATCH($B$2,{"Januar","Februar","März","April","Mai","Juni","Juli","August","September","Oktober","November","Dezember"},0),1),0)),12,"")</f>
        <v>12</v>
      </c>
      <c r="N3" s="89" t="n">
        <f>IF(13&lt;=DAY(EOMONTH(DATE($I$2,MATCH($B$2,{"Januar","Februar","März","April","Mai","Juni","Juli","August","September","Oktober","November","Dezember"},0),1),0)),13,"")</f>
        <v>13</v>
      </c>
      <c r="O3" s="89" t="n">
        <f>IF(14&lt;=DAY(EOMONTH(DATE($I$2,MATCH($B$2,{"Januar","Februar","März","April","Mai","Juni","Juli","August","September","Oktober","November","Dezember"},0),1),0)),14,"")</f>
        <v>14</v>
      </c>
      <c r="P3" s="89" t="n">
        <f>IF(15&lt;=DAY(EOMONTH(DATE($I$2,MATCH($B$2,{"Januar","Februar","März","April","Mai","Juni","Juli","August","September","Oktober","November","Dezember"},0),1),0)),15,"")</f>
        <v>15</v>
      </c>
      <c r="Q3" s="89" t="n">
        <f>IF(16&lt;=DAY(EOMONTH(DATE($I$2,MATCH($B$2,{"Januar","Februar","März","April","Mai","Juni","Juli","August","September","Oktober","November","Dezember"},0),1),0)),16,"")</f>
        <v>16</v>
      </c>
      <c r="R3" s="89" t="n">
        <f>IF(17&lt;=DAY(EOMONTH(DATE($I$2,MATCH($B$2,{"Januar","Februar","März","April","Mai","Juni","Juli","August","September","Oktober","November","Dezember"},0),1),0)),17,"")</f>
        <v>17</v>
      </c>
      <c r="S3" s="89" t="n">
        <f>IF(18&lt;=DAY(EOMONTH(DATE($I$2,MATCH($B$2,{"Januar","Februar","März","April","Mai","Juni","Juli","August","September","Oktober","November","Dezember"},0),1),0)),18,"")</f>
        <v>18</v>
      </c>
      <c r="T3" s="89" t="n">
        <f>IF(19&lt;=DAY(EOMONTH(DATE($I$2,MATCH($B$2,{"Januar","Februar","März","April","Mai","Juni","Juli","August","September","Oktober","November","Dezember"},0),1),0)),19,"")</f>
        <v>19</v>
      </c>
      <c r="U3" s="89" t="n">
        <f>IF(20&lt;=DAY(EOMONTH(DATE($I$2,MATCH($B$2,{"Januar","Februar","März","April","Mai","Juni","Juli","August","September","Oktober","November","Dezember"},0),1),0)),20,"")</f>
        <v>20</v>
      </c>
      <c r="V3" s="89" t="n">
        <f>IF(21&lt;=DAY(EOMONTH(DATE($I$2,MATCH($B$2,{"Januar","Februar","März","April","Mai","Juni","Juli","August","September","Oktober","November","Dezember"},0),1),0)),21,"")</f>
        <v>21</v>
      </c>
      <c r="W3" s="89" t="n">
        <f>IF(22&lt;=DAY(EOMONTH(DATE($I$2,MATCH($B$2,{"Januar","Februar","März","April","Mai","Juni","Juli","August","September","Oktober","November","Dezember"},0),1),0)),22,"")</f>
        <v>22</v>
      </c>
      <c r="X3" s="89" t="n">
        <f>IF(23&lt;=DAY(EOMONTH(DATE($I$2,MATCH($B$2,{"Januar","Februar","März","April","Mai","Juni","Juli","August","September","Oktober","November","Dezember"},0),1),0)),23,"")</f>
        <v>23</v>
      </c>
      <c r="Y3" s="89" t="n">
        <f>IF(24&lt;=DAY(EOMONTH(DATE($I$2,MATCH($B$2,{"Januar","Februar","März","April","Mai","Juni","Juli","August","September","Oktober","November","Dezember"},0),1),0)),24,"")</f>
        <v>24</v>
      </c>
      <c r="Z3" s="89" t="n">
        <f>IF(25&lt;=DAY(EOMONTH(DATE($I$2,MATCH($B$2,{"Januar","Februar","März","April","Mai","Juni","Juli","August","September","Oktober","November","Dezember"},0),1),0)),25,"")</f>
        <v>25</v>
      </c>
      <c r="AA3" s="89" t="n">
        <f>IF(26&lt;=DAY(EOMONTH(DATE($I$2,MATCH($B$2,{"Januar","Februar","März","April","Mai","Juni","Juli","August","September","Oktober","November","Dezember"},0),1),0)),26,"")</f>
        <v>26</v>
      </c>
      <c r="AB3" s="89" t="n">
        <f>IF(27&lt;=DAY(EOMONTH(DATE($I$2,MATCH($B$2,{"Januar","Februar","März","April","Mai","Juni","Juli","August","September","Oktober","November","Dezember"},0),1),0)),27,"")</f>
        <v>27</v>
      </c>
      <c r="AC3" s="89" t="n">
        <f>IF(28&lt;=DAY(EOMONTH(DATE($I$2,MATCH($B$2,{"Januar","Februar","März","April","Mai","Juni","Juli","August","September","Oktober","November","Dezember"},0),1),0)),28,"")</f>
        <v>28</v>
      </c>
      <c r="AD3" s="89" t="n">
        <f>IF(29&lt;=DAY(EOMONTH(DATE($I$2,MATCH($B$2,{"Januar","Februar","März","April","Mai","Juni","Juli","August","September","Oktober","November","Dezember"},0),1),0)),29,"")</f>
        <v>29</v>
      </c>
      <c r="AE3" s="89" t="n">
        <f>IF(30&lt;=DAY(EOMONTH(DATE($I$2,MATCH($B$2,{"Januar","Februar","März","April","Mai","Juni","Juli","August","September","Oktober","November","Dezember"},0),1),0)),30,"")</f>
        <v>30</v>
      </c>
      <c r="AF3" s="89" t="n">
        <f>IF(31&lt;=DAY(EOMONTH(DATE($I$2,MATCH($B$2,{"Januar","Februar","März","April","Mai","Juni","Juli","August","September","Oktober","November","Dezember"},0),1),0)),31,"")</f>
        <v>31</v>
      </c>
      <c r="AG3" s="89" t="inlineStr">
        <is>
          <t xml:space="preserve">Tage</t>
        </is>
      </c>
      <c r="AH3" s="89" t="str">
        <v>Soll</v>
      </c>
      <c r="AI3" s="89" t="str">
        <v>Plan</v>
      </c>
      <c r="AJ3" s="89" t="str">
        <v>Diff</v>
      </c>
    </row>
    <row r="4" ht="16" customHeight="1">
      <c r="A4" s="111" t="n"/>
      <c r="B4" s="138" t="str">
        <f>IF(B3="","",CHOOSE(WEEKDAY(DATE($I$2,MATCH($B$2,{"Januar","Februar","März","April","Mai","Juni","Juli","August","September","Oktober","November","Dezember"},0),B3),2),"Mo","Di","Mi","Do","Fr","Sa","So"))</f>
        <v>Do</v>
      </c>
      <c r="C4" s="138" t="str">
        <f>IF(C3="","",CHOOSE(WEEKDAY(DATE($I$2,MATCH($B$2,{"Januar","Februar","März","April","Mai","Juni","Juli","August","September","Oktober","November","Dezember"},0),C3),2),"Mo","Di","Mi","Do","Fr","Sa","So"))</f>
        <v>Fr</v>
      </c>
      <c r="D4" s="138" t="str">
        <f>IF(D3="","",CHOOSE(WEEKDAY(DATE($I$2,MATCH($B$2,{"Januar","Februar","März","April","Mai","Juni","Juli","August","September","Oktober","November","Dezember"},0),D3),2),"Mo","Di","Mi","Do","Fr","Sa","So"))</f>
        <v>Sa</v>
      </c>
      <c r="E4" s="138" t="str">
        <f>IF(E3="","",CHOOSE(WEEKDAY(DATE($I$2,MATCH($B$2,{"Januar","Februar","März","April","Mai","Juni","Juli","August","September","Oktober","November","Dezember"},0),E3),2),"Mo","Di","Mi","Do","Fr","Sa","So"))</f>
        <v>So</v>
      </c>
      <c r="F4" s="138" t="str">
        <f>IF(F3="","",CHOOSE(WEEKDAY(DATE($I$2,MATCH($B$2,{"Januar","Februar","März","April","Mai","Juni","Juli","August","September","Oktober","November","Dezember"},0),F3),2),"Mo","Di","Mi","Do","Fr","Sa","So"))</f>
        <v>Mo</v>
      </c>
      <c r="G4" s="138" t="str">
        <f>IF(G3="","",CHOOSE(WEEKDAY(DATE($I$2,MATCH($B$2,{"Januar","Februar","März","April","Mai","Juni","Juli","August","September","Oktober","November","Dezember"},0),G3),2),"Mo","Di","Mi","Do","Fr","Sa","So"))</f>
        <v>Di</v>
      </c>
      <c r="H4" s="138" t="str">
        <f>IF(H3="","",CHOOSE(WEEKDAY(DATE($I$2,MATCH($B$2,{"Januar","Februar","März","April","Mai","Juni","Juli","August","September","Oktober","November","Dezember"},0),H3),2),"Mo","Di","Mi","Do","Fr","Sa","So"))</f>
        <v>Mi</v>
      </c>
      <c r="I4" s="138" t="str">
        <f>IF(I3="","",CHOOSE(WEEKDAY(DATE($I$2,MATCH($B$2,{"Januar","Februar","März","April","Mai","Juni","Juli","August","September","Oktober","November","Dezember"},0),I3),2),"Mo","Di","Mi","Do","Fr","Sa","So"))</f>
        <v>Do</v>
      </c>
      <c r="J4" s="138" t="str">
        <f>IF(J3="","",CHOOSE(WEEKDAY(DATE($I$2,MATCH($B$2,{"Januar","Februar","März","April","Mai","Juni","Juli","August","September","Oktober","November","Dezember"},0),J3),2),"Mo","Di","Mi","Do","Fr","Sa","So"))</f>
        <v>Fr</v>
      </c>
      <c r="K4" s="138" t="str">
        <f>IF(K3="","",CHOOSE(WEEKDAY(DATE($I$2,MATCH($B$2,{"Januar","Februar","März","April","Mai","Juni","Juli","August","September","Oktober","November","Dezember"},0),K3),2),"Mo","Di","Mi","Do","Fr","Sa","So"))</f>
        <v>Sa</v>
      </c>
      <c r="L4" s="138" t="str">
        <f>IF(L3="","",CHOOSE(WEEKDAY(DATE($I$2,MATCH($B$2,{"Januar","Februar","März","April","Mai","Juni","Juli","August","September","Oktober","November","Dezember"},0),L3),2),"Mo","Di","Mi","Do","Fr","Sa","So"))</f>
        <v>So</v>
      </c>
      <c r="M4" s="138" t="str">
        <f>IF(M3="","",CHOOSE(WEEKDAY(DATE($I$2,MATCH($B$2,{"Januar","Februar","März","April","Mai","Juni","Juli","August","September","Oktober","November","Dezember"},0),M3),2),"Mo","Di","Mi","Do","Fr","Sa","So"))</f>
        <v>Mo</v>
      </c>
      <c r="N4" s="138" t="str">
        <f>IF(N3="","",CHOOSE(WEEKDAY(DATE($I$2,MATCH($B$2,{"Januar","Februar","März","April","Mai","Juni","Juli","August","September","Oktober","November","Dezember"},0),N3),2),"Mo","Di","Mi","Do","Fr","Sa","So"))</f>
        <v>Di</v>
      </c>
      <c r="O4" s="138" t="str">
        <f>IF(O3="","",CHOOSE(WEEKDAY(DATE($I$2,MATCH($B$2,{"Januar","Februar","März","April","Mai","Juni","Juli","August","September","Oktober","November","Dezember"},0),O3),2),"Mo","Di","Mi","Do","Fr","Sa","So"))</f>
        <v>Mi</v>
      </c>
      <c r="P4" s="138" t="str">
        <f>IF(P3="","",CHOOSE(WEEKDAY(DATE($I$2,MATCH($B$2,{"Januar","Februar","März","April","Mai","Juni","Juli","August","September","Oktober","November","Dezember"},0),P3),2),"Mo","Di","Mi","Do","Fr","Sa","So"))</f>
        <v>Do</v>
      </c>
      <c r="Q4" s="138" t="str">
        <f>IF(Q3="","",CHOOSE(WEEKDAY(DATE($I$2,MATCH($B$2,{"Januar","Februar","März","April","Mai","Juni","Juli","August","September","Oktober","November","Dezember"},0),Q3),2),"Mo","Di","Mi","Do","Fr","Sa","So"))</f>
        <v>Fr</v>
      </c>
      <c r="R4" s="138" t="str">
        <f>IF(R3="","",CHOOSE(WEEKDAY(DATE($I$2,MATCH($B$2,{"Januar","Februar","März","April","Mai","Juni","Juli","August","September","Oktober","November","Dezember"},0),R3),2),"Mo","Di","Mi","Do","Fr","Sa","So"))</f>
        <v>Sa</v>
      </c>
      <c r="S4" s="138" t="str">
        <f>IF(S3="","",CHOOSE(WEEKDAY(DATE($I$2,MATCH($B$2,{"Januar","Februar","März","April","Mai","Juni","Juli","August","September","Oktober","November","Dezember"},0),S3),2),"Mo","Di","Mi","Do","Fr","Sa","So"))</f>
        <v>So</v>
      </c>
      <c r="T4" s="138" t="str">
        <f>IF(T3="","",CHOOSE(WEEKDAY(DATE($I$2,MATCH($B$2,{"Januar","Februar","März","April","Mai","Juni","Juli","August","September","Oktober","November","Dezember"},0),T3),2),"Mo","Di","Mi","Do","Fr","Sa","So"))</f>
        <v>Mo</v>
      </c>
      <c r="U4" s="138" t="str">
        <f>IF(U3="","",CHOOSE(WEEKDAY(DATE($I$2,MATCH($B$2,{"Januar","Februar","März","April","Mai","Juni","Juli","August","September","Oktober","November","Dezember"},0),U3),2),"Mo","Di","Mi","Do","Fr","Sa","So"))</f>
        <v>Di</v>
      </c>
      <c r="V4" s="138" t="str">
        <f>IF(V3="","",CHOOSE(WEEKDAY(DATE($I$2,MATCH($B$2,{"Januar","Februar","März","April","Mai","Juni","Juli","August","September","Oktober","November","Dezember"},0),V3),2),"Mo","Di","Mi","Do","Fr","Sa","So"))</f>
        <v>Mi</v>
      </c>
      <c r="W4" s="138" t="str">
        <f>IF(W3="","",CHOOSE(WEEKDAY(DATE($I$2,MATCH($B$2,{"Januar","Februar","März","April","Mai","Juni","Juli","August","September","Oktober","November","Dezember"},0),W3),2),"Mo","Di","Mi","Do","Fr","Sa","So"))</f>
        <v>Do</v>
      </c>
      <c r="X4" s="138" t="str">
        <f>IF(X3="","",CHOOSE(WEEKDAY(DATE($I$2,MATCH($B$2,{"Januar","Februar","März","April","Mai","Juni","Juli","August","September","Oktober","November","Dezember"},0),X3),2),"Mo","Di","Mi","Do","Fr","Sa","So"))</f>
        <v>Fr</v>
      </c>
      <c r="Y4" s="138" t="str">
        <f>IF(Y3="","",CHOOSE(WEEKDAY(DATE($I$2,MATCH($B$2,{"Januar","Februar","März","April","Mai","Juni","Juli","August","September","Oktober","November","Dezember"},0),Y3),2),"Mo","Di","Mi","Do","Fr","Sa","So"))</f>
        <v>Sa</v>
      </c>
      <c r="Z4" s="138" t="str">
        <f>IF(Z3="","",CHOOSE(WEEKDAY(DATE($I$2,MATCH($B$2,{"Januar","Februar","März","April","Mai","Juni","Juli","August","September","Oktober","November","Dezember"},0),Z3),2),"Mo","Di","Mi","Do","Fr","Sa","So"))</f>
        <v>So</v>
      </c>
      <c r="AA4" s="138" t="str">
        <f>IF(AA3="","",CHOOSE(WEEKDAY(DATE($I$2,MATCH($B$2,{"Januar","Februar","März","April","Mai","Juni","Juli","August","September","Oktober","November","Dezember"},0),AA3),2),"Mo","Di","Mi","Do","Fr","Sa","So"))</f>
        <v>Mo</v>
      </c>
      <c r="AB4" s="138" t="str">
        <f>IF(AB3="","",CHOOSE(WEEKDAY(DATE($I$2,MATCH($B$2,{"Januar","Februar","März","April","Mai","Juni","Juli","August","September","Oktober","November","Dezember"},0),AB3),2),"Mo","Di","Mi","Do","Fr","Sa","So"))</f>
        <v>Di</v>
      </c>
      <c r="AC4" s="138" t="str">
        <f>IF(AC3="","",CHOOSE(WEEKDAY(DATE($I$2,MATCH($B$2,{"Januar","Februar","März","April","Mai","Juni","Juli","August","September","Oktober","November","Dezember"},0),AC3),2),"Mo","Di","Mi","Do","Fr","Sa","So"))</f>
        <v>Mi</v>
      </c>
      <c r="AD4" s="138" t="str">
        <f>IF(AD3="","",CHOOSE(WEEKDAY(DATE($I$2,MATCH($B$2,{"Januar","Februar","März","April","Mai","Juni","Juli","August","September","Oktober","November","Dezember"},0),AD3),2),"Mo","Di","Mi","Do","Fr","Sa","So"))</f>
        <v>Do</v>
      </c>
      <c r="AE4" s="138" t="str">
        <f>IF(AE3="","",CHOOSE(WEEKDAY(DATE($I$2,MATCH($B$2,{"Januar","Februar","März","April","Mai","Juni","Juli","August","September","Oktober","November","Dezember"},0),AE3),2),"Mo","Di","Mi","Do","Fr","Sa","So"))</f>
        <v>Fr</v>
      </c>
      <c r="AF4" s="138" t="str">
        <f>IF(AF3="","",CHOOSE(WEEKDAY(DATE($I$2,MATCH($B$2,{"Januar","Februar","März","April","Mai","Juni","Juli","August","September","Oktober","November","Dezember"},0),AF3),2),"Mo","Di","Mi","Do","Fr","Sa","So"))</f>
        <v>Sa</v>
      </c>
      <c r="AG4" s="111" t="n"/>
      <c r="AH4" s="111" t="str">
        <v>Std.</v>
      </c>
      <c r="AI4" s="111" t="str">
        <v>Std.</v>
      </c>
      <c r="AJ4" s="111" t="str">
        <v>+/−</v>
      </c>
    </row>
    <row r="5" ht="18" customHeight="1">
      <c r="A5" s="114" t="str">
        <f>IF(Stammdaten!B4="","",Stammdaten!B4)</f>
      </c>
      <c r="B5" s="139"/>
      <c r="C5" s="139"/>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15" t="str">
        <f>IF(A5="","",SUMPRODUCT(($B$3:$AF$3&lt;&gt;"")*((B5:AF5="F")+(B5:AF5="S")+(B5:AF5="N")+(B5:AF5="T"))))</f>
      </c>
      <c r="AH5" s="140"/>
      <c r="AI5" s="140"/>
      <c r="AJ5" s="115" t="str">
        <f>IF(AND(ISNUMBER(AI5),ISNUMBER(AH5)),AI5-AH5,"")</f>
      </c>
    </row>
    <row r="6" ht="18" customHeight="1">
      <c r="A6" s="114" t="str">
        <f>IF(Stammdaten!B5="","",Stammdaten!B5)</f>
      </c>
      <c r="B6" s="139"/>
      <c r="C6" s="139"/>
      <c r="D6" s="139"/>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15" t="str">
        <f>IF(A6="","",SUMPRODUCT(($B$3:$AF$3&lt;&gt;"")*((B6:AF6="F")+(B6:AF6="S")+(B6:AF6="N")+(B6:AF6="T"))))</f>
      </c>
      <c r="AH6" s="140"/>
      <c r="AI6" s="140"/>
      <c r="AJ6" s="115" t="str">
        <f>IF(AND(ISNUMBER(AI6),ISNUMBER(AH6)),AI6-AH6,"")</f>
      </c>
    </row>
    <row r="7" ht="18" customHeight="1">
      <c r="A7" s="114" t="str">
        <f>IF(Stammdaten!B6="","",Stammdaten!B6)</f>
      </c>
      <c r="B7" s="139"/>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15" t="str">
        <f>IF(A7="","",SUMPRODUCT(($B$3:$AF$3&lt;&gt;"")*((B7:AF7="F")+(B7:AF7="S")+(B7:AF7="N")+(B7:AF7="T"))))</f>
      </c>
      <c r="AH7" s="140"/>
      <c r="AI7" s="140"/>
      <c r="AJ7" s="115" t="str">
        <f>IF(AND(ISNUMBER(AI7),ISNUMBER(AH7)),AI7-AH7,"")</f>
      </c>
    </row>
    <row r="8" ht="18" customHeight="1">
      <c r="A8" s="114" t="str">
        <f>IF(Stammdaten!B7="","",Stammdaten!B7)</f>
      </c>
      <c r="B8" s="139"/>
      <c r="C8" s="139"/>
      <c r="D8" s="139"/>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15" t="str">
        <f>IF(A8="","",SUMPRODUCT(($B$3:$AF$3&lt;&gt;"")*((B8:AF8="F")+(B8:AF8="S")+(B8:AF8="N")+(B8:AF8="T"))))</f>
      </c>
      <c r="AH8" s="140"/>
      <c r="AI8" s="140"/>
      <c r="AJ8" s="115" t="str">
        <f>IF(AND(ISNUMBER(AI8),ISNUMBER(AH8)),AI8-AH8,"")</f>
      </c>
    </row>
    <row r="9" ht="18" customHeight="1">
      <c r="A9" s="114" t="str">
        <f>IF(Stammdaten!B8="","",Stammdaten!B8)</f>
      </c>
      <c r="B9" s="139"/>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15" t="str">
        <f>IF(A9="","",SUMPRODUCT(($B$3:$AF$3&lt;&gt;"")*((B9:AF9="F")+(B9:AF9="S")+(B9:AF9="N")+(B9:AF9="T"))))</f>
      </c>
      <c r="AH9" s="140"/>
      <c r="AI9" s="140"/>
      <c r="AJ9" s="115" t="str">
        <f>IF(AND(ISNUMBER(AI9),ISNUMBER(AH9)),AI9-AH9,"")</f>
      </c>
    </row>
    <row r="10" ht="18" customHeight="1">
      <c r="A10" s="114" t="str">
        <f>IF(Stammdaten!B9="","",Stammdaten!B9)</f>
      </c>
      <c r="B10" s="139"/>
      <c r="C10" s="139"/>
      <c r="D10" s="139"/>
      <c r="E10" s="139"/>
      <c r="F10" s="139"/>
      <c r="G10" s="139"/>
      <c r="H10" s="139"/>
      <c r="I10" s="139"/>
      <c r="J10" s="139"/>
      <c r="K10" s="139"/>
      <c r="L10" s="139"/>
      <c r="M10" s="139"/>
      <c r="N10" s="139"/>
      <c r="O10" s="139"/>
      <c r="P10" s="139"/>
      <c r="Q10" s="139"/>
      <c r="R10" s="139"/>
      <c r="S10" s="139"/>
      <c r="T10" s="139"/>
      <c r="U10" s="139"/>
      <c r="V10" s="139"/>
      <c r="W10" s="139"/>
      <c r="X10" s="139"/>
      <c r="Y10" s="139"/>
      <c r="Z10" s="139"/>
      <c r="AA10" s="139"/>
      <c r="AB10" s="139"/>
      <c r="AC10" s="139"/>
      <c r="AD10" s="139"/>
      <c r="AE10" s="139"/>
      <c r="AF10" s="139"/>
      <c r="AG10" s="115" t="str">
        <f>IF(A10="","",SUMPRODUCT(($B$3:$AF$3&lt;&gt;"")*((B10:AF10="F")+(B10:AF10="S")+(B10:AF10="N")+(B10:AF10="T"))))</f>
      </c>
      <c r="AH10" s="140"/>
      <c r="AI10" s="140"/>
      <c r="AJ10" s="115" t="str">
        <f>IF(AND(ISNUMBER(AI10),ISNUMBER(AH10)),AI10-AH10,"")</f>
      </c>
    </row>
    <row r="11" ht="18" customHeight="1">
      <c r="A11" s="114" t="str">
        <f>IF(Stammdaten!B10="","",Stammdaten!B10)</f>
      </c>
      <c r="B11" s="139"/>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15" t="str">
        <f>IF(A11="","",SUMPRODUCT(($B$3:$AF$3&lt;&gt;"")*((B11:AF11="F")+(B11:AF11="S")+(B11:AF11="N")+(B11:AF11="T"))))</f>
      </c>
      <c r="AH11" s="140"/>
      <c r="AI11" s="140"/>
      <c r="AJ11" s="115" t="str">
        <f>IF(AND(ISNUMBER(AI11),ISNUMBER(AH11)),AI11-AH11,"")</f>
      </c>
    </row>
    <row r="12" ht="18" customHeight="1">
      <c r="A12" s="114" t="str">
        <f>IF(Stammdaten!B11="","",Stammdaten!B11)</f>
      </c>
      <c r="B12" s="139"/>
      <c r="C12" s="139"/>
      <c r="D12" s="139"/>
      <c r="E12" s="139"/>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15" t="str">
        <f>IF(A12="","",SUMPRODUCT(($B$3:$AF$3&lt;&gt;"")*((B12:AF12="F")+(B12:AF12="S")+(B12:AF12="N")+(B12:AF12="T"))))</f>
      </c>
      <c r="AH12" s="140"/>
      <c r="AI12" s="140"/>
      <c r="AJ12" s="115" t="str">
        <f>IF(AND(ISNUMBER(AI12),ISNUMBER(AH12)),AI12-AH12,"")</f>
      </c>
    </row>
    <row r="13" ht="18" customHeight="1">
      <c r="A13" s="114" t="str">
        <f>IF(Stammdaten!B12="","",Stammdaten!B12)</f>
      </c>
      <c r="B13" s="139"/>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15" t="str">
        <f>IF(A13="","",SUMPRODUCT(($B$3:$AF$3&lt;&gt;"")*((B13:AF13="F")+(B13:AF13="S")+(B13:AF13="N")+(B13:AF13="T"))))</f>
      </c>
      <c r="AH13" s="140"/>
      <c r="AI13" s="140"/>
      <c r="AJ13" s="115" t="str">
        <f>IF(AND(ISNUMBER(AI13),ISNUMBER(AH13)),AI13-AH13,"")</f>
      </c>
    </row>
    <row r="14" ht="18" customHeight="1">
      <c r="A14" s="114" t="str">
        <f>IF(Stammdaten!B13="","",Stammdaten!B13)</f>
      </c>
      <c r="B14" s="139"/>
      <c r="C14" s="139"/>
      <c r="D14" s="139"/>
      <c r="E14" s="139"/>
      <c r="F14" s="139"/>
      <c r="G14" s="139"/>
      <c r="H14" s="139"/>
      <c r="I14" s="139"/>
      <c r="J14" s="139"/>
      <c r="K14" s="139"/>
      <c r="L14" s="139"/>
      <c r="M14" s="139"/>
      <c r="N14" s="139"/>
      <c r="O14" s="139"/>
      <c r="P14" s="139"/>
      <c r="Q14" s="139"/>
      <c r="R14" s="139"/>
      <c r="S14" s="139"/>
      <c r="T14" s="139"/>
      <c r="U14" s="139"/>
      <c r="V14" s="139"/>
      <c r="W14" s="139"/>
      <c r="X14" s="139"/>
      <c r="Y14" s="139"/>
      <c r="Z14" s="139"/>
      <c r="AA14" s="139"/>
      <c r="AB14" s="139"/>
      <c r="AC14" s="139"/>
      <c r="AD14" s="139"/>
      <c r="AE14" s="139"/>
      <c r="AF14" s="139"/>
      <c r="AG14" s="115" t="str">
        <f>IF(A14="","",SUMPRODUCT(($B$3:$AF$3&lt;&gt;"")*((B14:AF14="F")+(B14:AF14="S")+(B14:AF14="N")+(B14:AF14="T"))))</f>
      </c>
      <c r="AH14" s="140"/>
      <c r="AI14" s="140"/>
      <c r="AJ14" s="115" t="str">
        <f>IF(AND(ISNUMBER(AI14),ISNUMBER(AH14)),AI14-AH14,"")</f>
      </c>
    </row>
    <row r="15" ht="18" customHeight="1">
      <c r="A15" s="114" t="str">
        <f>IF(Stammdaten!B14="","",Stammdaten!B14)</f>
      </c>
      <c r="B15" s="139"/>
      <c r="C15" s="139"/>
      <c r="D15" s="139"/>
      <c r="E15" s="139"/>
      <c r="F15" s="139"/>
      <c r="G15" s="139"/>
      <c r="H15" s="139"/>
      <c r="I15" s="139"/>
      <c r="J15" s="139"/>
      <c r="K15" s="139"/>
      <c r="L15" s="139"/>
      <c r="M15" s="139"/>
      <c r="N15" s="139"/>
      <c r="O15" s="139"/>
      <c r="P15" s="139"/>
      <c r="Q15" s="139"/>
      <c r="R15" s="139"/>
      <c r="S15" s="139"/>
      <c r="T15" s="139"/>
      <c r="U15" s="139"/>
      <c r="V15" s="139"/>
      <c r="W15" s="139"/>
      <c r="X15" s="139"/>
      <c r="Y15" s="139"/>
      <c r="Z15" s="139"/>
      <c r="AA15" s="139"/>
      <c r="AB15" s="139"/>
      <c r="AC15" s="139"/>
      <c r="AD15" s="139"/>
      <c r="AE15" s="139"/>
      <c r="AF15" s="139"/>
      <c r="AG15" s="115" t="str">
        <f>IF(A15="","",SUMPRODUCT(($B$3:$AF$3&lt;&gt;"")*((B15:AF15="F")+(B15:AF15="S")+(B15:AF15="N")+(B15:AF15="T"))))</f>
      </c>
      <c r="AH15" s="140"/>
      <c r="AI15" s="140"/>
      <c r="AJ15" s="115" t="str">
        <f>IF(AND(ISNUMBER(AI15),ISNUMBER(AH15)),AI15-AH15,"")</f>
      </c>
    </row>
    <row r="16" ht="18" customHeight="1">
      <c r="A16" s="114" t="str">
        <f>IF(Stammdaten!B15="","",Stammdaten!B15)</f>
      </c>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15" t="str">
        <f>IF(A16="","",SUMPRODUCT(($B$3:$AF$3&lt;&gt;"")*((B16:AF16="F")+(B16:AF16="S")+(B16:AF16="N")+(B16:AF16="T"))))</f>
      </c>
      <c r="AH16" s="140"/>
      <c r="AI16" s="140"/>
      <c r="AJ16" s="115" t="str">
        <f>IF(AND(ISNUMBER(AI16),ISNUMBER(AH16)),AI16-AH16,"")</f>
      </c>
    </row>
    <row r="17" ht="18" customHeight="1">
      <c r="A17" s="114" t="str">
        <f>IF(Stammdaten!B16="","",Stammdaten!B16)</f>
      </c>
      <c r="B17" s="139"/>
      <c r="C17" s="139"/>
      <c r="D17" s="139"/>
      <c r="E17" s="139"/>
      <c r="F17" s="139"/>
      <c r="G17" s="139"/>
      <c r="H17" s="139"/>
      <c r="I17" s="139"/>
      <c r="J17" s="139"/>
      <c r="K17" s="139"/>
      <c r="L17" s="139"/>
      <c r="M17" s="139"/>
      <c r="N17" s="139"/>
      <c r="O17" s="139"/>
      <c r="P17" s="139"/>
      <c r="Q17" s="139"/>
      <c r="R17" s="139"/>
      <c r="S17" s="139"/>
      <c r="T17" s="139"/>
      <c r="U17" s="139"/>
      <c r="V17" s="139"/>
      <c r="W17" s="139"/>
      <c r="X17" s="139"/>
      <c r="Y17" s="139"/>
      <c r="Z17" s="139"/>
      <c r="AA17" s="139"/>
      <c r="AB17" s="139"/>
      <c r="AC17" s="139"/>
      <c r="AD17" s="139"/>
      <c r="AE17" s="139"/>
      <c r="AF17" s="139"/>
      <c r="AG17" s="115" t="str">
        <f>IF(A17="","",SUMPRODUCT(($B$3:$AF$3&lt;&gt;"")*((B17:AF17="F")+(B17:AF17="S")+(B17:AF17="N")+(B17:AF17="T"))))</f>
      </c>
      <c r="AH17" s="140"/>
      <c r="AI17" s="140"/>
      <c r="AJ17" s="115" t="str">
        <f>IF(AND(ISNUMBER(AI17),ISNUMBER(AH17)),AI17-AH17,"")</f>
      </c>
    </row>
    <row r="18" ht="18" customHeight="1">
      <c r="A18" s="114" t="str">
        <f>IF(Stammdaten!B17="","",Stammdaten!B17)</f>
      </c>
      <c r="B18" s="139"/>
      <c r="C18" s="139"/>
      <c r="D18" s="139"/>
      <c r="E18" s="139"/>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15" t="str">
        <f>IF(A18="","",SUMPRODUCT(($B$3:$AF$3&lt;&gt;"")*((B18:AF18="F")+(B18:AF18="S")+(B18:AF18="N")+(B18:AF18="T"))))</f>
      </c>
      <c r="AH18" s="140"/>
      <c r="AI18" s="140"/>
      <c r="AJ18" s="115" t="str">
        <f>IF(AND(ISNUMBER(AI18),ISNUMBER(AH18)),AI18-AH18,"")</f>
      </c>
    </row>
    <row r="19" ht="18" customHeight="1">
      <c r="A19" s="114" t="str">
        <f>IF(Stammdaten!B18="","",Stammdaten!B18)</f>
      </c>
      <c r="B19" s="139"/>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15" t="str">
        <f>IF(A19="","",SUMPRODUCT(($B$3:$AF$3&lt;&gt;"")*((B19:AF19="F")+(B19:AF19="S")+(B19:AF19="N")+(B19:AF19="T"))))</f>
      </c>
      <c r="AH19" s="140"/>
      <c r="AI19" s="140"/>
      <c r="AJ19" s="115" t="str">
        <f>IF(AND(ISNUMBER(AI19),ISNUMBER(AH19)),AI19-AH19,"")</f>
      </c>
    </row>
  </sheetData>
  <sheetProtection selectLockedCells="0" selectUnlockedCells="0" sheet="1" objects="0" insertRows="1" insertHyperlinks="1" autoFilter="1" scenarios="0" formatColumns="1" deleteColumns="1" insertColumns="1" pivotTables="1" deleteRows="1" formatCells="1" formatRows="1" sort="1" password="CE4B"/>
  <mergeCells>
    <mergeCell ref="A1:AH1"/>
    <mergeCell ref="B2:F2"/>
    <mergeCell ref="I2:K2"/>
    <mergeCell ref="M2:AJ2"/>
  </mergeCells>
  <conditionalFormatting sqref="B5:B19">
    <cfRule type="cellIs" dxfId="0" priority="1" operator="equal">
      <formula>"F"</formula>
    </cfRule>
    <cfRule type="cellIs" dxfId="1" priority="2" operator="equal">
      <formula>"S"</formula>
    </cfRule>
    <cfRule type="cellIs" dxfId="2" priority="3" operator="equal">
      <formula>"N"</formula>
    </cfRule>
    <cfRule type="cellIs" dxfId="7" priority="4" operator="equal">
      <formula>"U"</formula>
    </cfRule>
    <cfRule type="cellIs" dxfId="7" priority="5" operator="equal">
      <formula>"K"</formula>
    </cfRule>
  </conditionalFormatting>
  <conditionalFormatting sqref="C5:C19">
    <cfRule type="cellIs" dxfId="0" priority="6" operator="equal">
      <formula>"F"</formula>
    </cfRule>
    <cfRule type="cellIs" dxfId="1" priority="7" operator="equal">
      <formula>"S"</formula>
    </cfRule>
    <cfRule type="cellIs" dxfId="2" priority="8" operator="equal">
      <formula>"N"</formula>
    </cfRule>
    <cfRule type="cellIs" dxfId="7" priority="9" operator="equal">
      <formula>"U"</formula>
    </cfRule>
    <cfRule type="cellIs" dxfId="7" priority="10" operator="equal">
      <formula>"K"</formula>
    </cfRule>
  </conditionalFormatting>
  <conditionalFormatting sqref="D5:D19">
    <cfRule type="cellIs" dxfId="0" priority="11" operator="equal">
      <formula>"F"</formula>
    </cfRule>
    <cfRule type="cellIs" dxfId="1" priority="12" operator="equal">
      <formula>"S"</formula>
    </cfRule>
    <cfRule type="cellIs" dxfId="2" priority="13" operator="equal">
      <formula>"N"</formula>
    </cfRule>
    <cfRule type="cellIs" dxfId="7" priority="14" operator="equal">
      <formula>"U"</formula>
    </cfRule>
    <cfRule type="cellIs" dxfId="7" priority="15" operator="equal">
      <formula>"K"</formula>
    </cfRule>
  </conditionalFormatting>
  <conditionalFormatting sqref="E5:E19">
    <cfRule type="cellIs" dxfId="0" priority="16" operator="equal">
      <formula>"F"</formula>
    </cfRule>
    <cfRule type="cellIs" dxfId="1" priority="17" operator="equal">
      <formula>"S"</formula>
    </cfRule>
    <cfRule type="cellIs" dxfId="2" priority="18" operator="equal">
      <formula>"N"</formula>
    </cfRule>
    <cfRule type="cellIs" dxfId="7" priority="19" operator="equal">
      <formula>"U"</formula>
    </cfRule>
    <cfRule type="cellIs" dxfId="7" priority="20" operator="equal">
      <formula>"K"</formula>
    </cfRule>
  </conditionalFormatting>
  <conditionalFormatting sqref="F5:F19">
    <cfRule type="cellIs" dxfId="0" priority="21" operator="equal">
      <formula>"F"</formula>
    </cfRule>
    <cfRule type="cellIs" dxfId="1" priority="22" operator="equal">
      <formula>"S"</formula>
    </cfRule>
    <cfRule type="cellIs" dxfId="2" priority="23" operator="equal">
      <formula>"N"</formula>
    </cfRule>
    <cfRule type="cellIs" dxfId="7" priority="24" operator="equal">
      <formula>"U"</formula>
    </cfRule>
    <cfRule type="cellIs" dxfId="7" priority="25" operator="equal">
      <formula>"K"</formula>
    </cfRule>
  </conditionalFormatting>
  <conditionalFormatting sqref="G5:G19">
    <cfRule type="cellIs" dxfId="0" priority="26" operator="equal">
      <formula>"F"</formula>
    </cfRule>
    <cfRule type="cellIs" dxfId="1" priority="27" operator="equal">
      <formula>"S"</formula>
    </cfRule>
    <cfRule type="cellIs" dxfId="2" priority="28" operator="equal">
      <formula>"N"</formula>
    </cfRule>
    <cfRule type="cellIs" dxfId="7" priority="29" operator="equal">
      <formula>"U"</formula>
    </cfRule>
    <cfRule type="cellIs" dxfId="7" priority="30" operator="equal">
      <formula>"K"</formula>
    </cfRule>
  </conditionalFormatting>
  <conditionalFormatting sqref="H5:H19">
    <cfRule type="cellIs" dxfId="0" priority="31" operator="equal">
      <formula>"F"</formula>
    </cfRule>
    <cfRule type="cellIs" dxfId="1" priority="32" operator="equal">
      <formula>"S"</formula>
    </cfRule>
    <cfRule type="cellIs" dxfId="2" priority="33" operator="equal">
      <formula>"N"</formula>
    </cfRule>
    <cfRule type="cellIs" dxfId="7" priority="34" operator="equal">
      <formula>"U"</formula>
    </cfRule>
    <cfRule type="cellIs" dxfId="7" priority="35" operator="equal">
      <formula>"K"</formula>
    </cfRule>
  </conditionalFormatting>
  <conditionalFormatting sqref="I5:I19">
    <cfRule type="cellIs" dxfId="0" priority="36" operator="equal">
      <formula>"F"</formula>
    </cfRule>
    <cfRule type="cellIs" dxfId="1" priority="37" operator="equal">
      <formula>"S"</formula>
    </cfRule>
    <cfRule type="cellIs" dxfId="2" priority="38" operator="equal">
      <formula>"N"</formula>
    </cfRule>
    <cfRule type="cellIs" dxfId="7" priority="39" operator="equal">
      <formula>"U"</formula>
    </cfRule>
    <cfRule type="cellIs" dxfId="7" priority="40" operator="equal">
      <formula>"K"</formula>
    </cfRule>
  </conditionalFormatting>
  <conditionalFormatting sqref="J5:J19">
    <cfRule type="cellIs" dxfId="0" priority="41" operator="equal">
      <formula>"F"</formula>
    </cfRule>
    <cfRule type="cellIs" dxfId="1" priority="42" operator="equal">
      <formula>"S"</formula>
    </cfRule>
    <cfRule type="cellIs" dxfId="2" priority="43" operator="equal">
      <formula>"N"</formula>
    </cfRule>
    <cfRule type="cellIs" dxfId="7" priority="44" operator="equal">
      <formula>"U"</formula>
    </cfRule>
    <cfRule type="cellIs" dxfId="7" priority="45" operator="equal">
      <formula>"K"</formula>
    </cfRule>
  </conditionalFormatting>
  <conditionalFormatting sqref="K5:K19">
    <cfRule type="cellIs" dxfId="0" priority="46" operator="equal">
      <formula>"F"</formula>
    </cfRule>
    <cfRule type="cellIs" dxfId="1" priority="47" operator="equal">
      <formula>"S"</formula>
    </cfRule>
    <cfRule type="cellIs" dxfId="2" priority="48" operator="equal">
      <formula>"N"</formula>
    </cfRule>
    <cfRule type="cellIs" dxfId="7" priority="49" operator="equal">
      <formula>"U"</formula>
    </cfRule>
    <cfRule type="cellIs" dxfId="7" priority="50" operator="equal">
      <formula>"K"</formula>
    </cfRule>
  </conditionalFormatting>
  <conditionalFormatting sqref="L5:L19">
    <cfRule type="cellIs" dxfId="0" priority="51" operator="equal">
      <formula>"F"</formula>
    </cfRule>
    <cfRule type="cellIs" dxfId="1" priority="52" operator="equal">
      <formula>"S"</formula>
    </cfRule>
    <cfRule type="cellIs" dxfId="2" priority="53" operator="equal">
      <formula>"N"</formula>
    </cfRule>
    <cfRule type="cellIs" dxfId="7" priority="54" operator="equal">
      <formula>"U"</formula>
    </cfRule>
    <cfRule type="cellIs" dxfId="7" priority="55" operator="equal">
      <formula>"K"</formula>
    </cfRule>
  </conditionalFormatting>
  <conditionalFormatting sqref="M5:M19">
    <cfRule type="cellIs" dxfId="0" priority="56" operator="equal">
      <formula>"F"</formula>
    </cfRule>
    <cfRule type="cellIs" dxfId="1" priority="57" operator="equal">
      <formula>"S"</formula>
    </cfRule>
    <cfRule type="cellIs" dxfId="2" priority="58" operator="equal">
      <formula>"N"</formula>
    </cfRule>
    <cfRule type="cellIs" dxfId="7" priority="59" operator="equal">
      <formula>"U"</formula>
    </cfRule>
    <cfRule type="cellIs" dxfId="7" priority="60" operator="equal">
      <formula>"K"</formula>
    </cfRule>
  </conditionalFormatting>
  <conditionalFormatting sqref="N5:N19">
    <cfRule type="cellIs" dxfId="0" priority="61" operator="equal">
      <formula>"F"</formula>
    </cfRule>
    <cfRule type="cellIs" dxfId="1" priority="62" operator="equal">
      <formula>"S"</formula>
    </cfRule>
    <cfRule type="cellIs" dxfId="2" priority="63" operator="equal">
      <formula>"N"</formula>
    </cfRule>
    <cfRule type="cellIs" dxfId="7" priority="64" operator="equal">
      <formula>"U"</formula>
    </cfRule>
    <cfRule type="cellIs" dxfId="7" priority="65" operator="equal">
      <formula>"K"</formula>
    </cfRule>
  </conditionalFormatting>
  <conditionalFormatting sqref="O5:O19">
    <cfRule type="cellIs" dxfId="0" priority="66" operator="equal">
      <formula>"F"</formula>
    </cfRule>
    <cfRule type="cellIs" dxfId="1" priority="67" operator="equal">
      <formula>"S"</formula>
    </cfRule>
    <cfRule type="cellIs" dxfId="2" priority="68" operator="equal">
      <formula>"N"</formula>
    </cfRule>
    <cfRule type="cellIs" dxfId="7" priority="69" operator="equal">
      <formula>"U"</formula>
    </cfRule>
    <cfRule type="cellIs" dxfId="7" priority="70" operator="equal">
      <formula>"K"</formula>
    </cfRule>
  </conditionalFormatting>
  <conditionalFormatting sqref="P5:P19">
    <cfRule type="cellIs" dxfId="0" priority="71" operator="equal">
      <formula>"F"</formula>
    </cfRule>
    <cfRule type="cellIs" dxfId="1" priority="72" operator="equal">
      <formula>"S"</formula>
    </cfRule>
    <cfRule type="cellIs" dxfId="2" priority="73" operator="equal">
      <formula>"N"</formula>
    </cfRule>
    <cfRule type="cellIs" dxfId="7" priority="74" operator="equal">
      <formula>"U"</formula>
    </cfRule>
    <cfRule type="cellIs" dxfId="7" priority="75" operator="equal">
      <formula>"K"</formula>
    </cfRule>
  </conditionalFormatting>
  <conditionalFormatting sqref="Q5:Q19">
    <cfRule type="cellIs" dxfId="0" priority="76" operator="equal">
      <formula>"F"</formula>
    </cfRule>
    <cfRule type="cellIs" dxfId="1" priority="77" operator="equal">
      <formula>"S"</formula>
    </cfRule>
    <cfRule type="cellIs" dxfId="2" priority="78" operator="equal">
      <formula>"N"</formula>
    </cfRule>
    <cfRule type="cellIs" dxfId="7" priority="79" operator="equal">
      <formula>"U"</formula>
    </cfRule>
    <cfRule type="cellIs" dxfId="7" priority="80" operator="equal">
      <formula>"K"</formula>
    </cfRule>
  </conditionalFormatting>
  <conditionalFormatting sqref="R5:R19">
    <cfRule type="cellIs" dxfId="0" priority="81" operator="equal">
      <formula>"F"</formula>
    </cfRule>
    <cfRule type="cellIs" dxfId="1" priority="82" operator="equal">
      <formula>"S"</formula>
    </cfRule>
    <cfRule type="cellIs" dxfId="2" priority="83" operator="equal">
      <formula>"N"</formula>
    </cfRule>
    <cfRule type="cellIs" dxfId="7" priority="84" operator="equal">
      <formula>"U"</formula>
    </cfRule>
    <cfRule type="cellIs" dxfId="7" priority="85" operator="equal">
      <formula>"K"</formula>
    </cfRule>
  </conditionalFormatting>
  <conditionalFormatting sqref="S5:S19">
    <cfRule type="cellIs" dxfId="0" priority="86" operator="equal">
      <formula>"F"</formula>
    </cfRule>
    <cfRule type="cellIs" dxfId="1" priority="87" operator="equal">
      <formula>"S"</formula>
    </cfRule>
    <cfRule type="cellIs" dxfId="2" priority="88" operator="equal">
      <formula>"N"</formula>
    </cfRule>
    <cfRule type="cellIs" dxfId="7" priority="89" operator="equal">
      <formula>"U"</formula>
    </cfRule>
    <cfRule type="cellIs" dxfId="7" priority="90" operator="equal">
      <formula>"K"</formula>
    </cfRule>
  </conditionalFormatting>
  <conditionalFormatting sqref="T5:T19">
    <cfRule type="cellIs" dxfId="0" priority="91" operator="equal">
      <formula>"F"</formula>
    </cfRule>
    <cfRule type="cellIs" dxfId="1" priority="92" operator="equal">
      <formula>"S"</formula>
    </cfRule>
    <cfRule type="cellIs" dxfId="2" priority="93" operator="equal">
      <formula>"N"</formula>
    </cfRule>
    <cfRule type="cellIs" dxfId="7" priority="94" operator="equal">
      <formula>"U"</formula>
    </cfRule>
    <cfRule type="cellIs" dxfId="7" priority="95" operator="equal">
      <formula>"K"</formula>
    </cfRule>
  </conditionalFormatting>
  <conditionalFormatting sqref="U5:U19">
    <cfRule type="cellIs" dxfId="0" priority="96" operator="equal">
      <formula>"F"</formula>
    </cfRule>
    <cfRule type="cellIs" dxfId="1" priority="97" operator="equal">
      <formula>"S"</formula>
    </cfRule>
    <cfRule type="cellIs" dxfId="2" priority="98" operator="equal">
      <formula>"N"</formula>
    </cfRule>
    <cfRule type="cellIs" dxfId="7" priority="99" operator="equal">
      <formula>"U"</formula>
    </cfRule>
    <cfRule type="cellIs" dxfId="7" priority="100" operator="equal">
      <formula>"K"</formula>
    </cfRule>
  </conditionalFormatting>
  <conditionalFormatting sqref="V5:V19">
    <cfRule type="cellIs" dxfId="0" priority="101" operator="equal">
      <formula>"F"</formula>
    </cfRule>
    <cfRule type="cellIs" dxfId="1" priority="102" operator="equal">
      <formula>"S"</formula>
    </cfRule>
    <cfRule type="cellIs" dxfId="2" priority="103" operator="equal">
      <formula>"N"</formula>
    </cfRule>
    <cfRule type="cellIs" dxfId="7" priority="104" operator="equal">
      <formula>"U"</formula>
    </cfRule>
    <cfRule type="cellIs" dxfId="7" priority="105" operator="equal">
      <formula>"K"</formula>
    </cfRule>
  </conditionalFormatting>
  <conditionalFormatting sqref="W5:W19">
    <cfRule type="cellIs" dxfId="0" priority="106" operator="equal">
      <formula>"F"</formula>
    </cfRule>
    <cfRule type="cellIs" dxfId="1" priority="107" operator="equal">
      <formula>"S"</formula>
    </cfRule>
    <cfRule type="cellIs" dxfId="2" priority="108" operator="equal">
      <formula>"N"</formula>
    </cfRule>
    <cfRule type="cellIs" dxfId="7" priority="109" operator="equal">
      <formula>"U"</formula>
    </cfRule>
    <cfRule type="cellIs" dxfId="7" priority="110" operator="equal">
      <formula>"K"</formula>
    </cfRule>
  </conditionalFormatting>
  <conditionalFormatting sqref="X5:X19">
    <cfRule type="cellIs" dxfId="0" priority="111" operator="equal">
      <formula>"F"</formula>
    </cfRule>
    <cfRule type="cellIs" dxfId="1" priority="112" operator="equal">
      <formula>"S"</formula>
    </cfRule>
    <cfRule type="cellIs" dxfId="2" priority="113" operator="equal">
      <formula>"N"</formula>
    </cfRule>
    <cfRule type="cellIs" dxfId="7" priority="114" operator="equal">
      <formula>"U"</formula>
    </cfRule>
    <cfRule type="cellIs" dxfId="7" priority="115" operator="equal">
      <formula>"K"</formula>
    </cfRule>
  </conditionalFormatting>
  <conditionalFormatting sqref="Y5:Y19">
    <cfRule type="cellIs" dxfId="0" priority="116" operator="equal">
      <formula>"F"</formula>
    </cfRule>
    <cfRule type="cellIs" dxfId="1" priority="117" operator="equal">
      <formula>"S"</formula>
    </cfRule>
    <cfRule type="cellIs" dxfId="2" priority="118" operator="equal">
      <formula>"N"</formula>
    </cfRule>
    <cfRule type="cellIs" dxfId="7" priority="119" operator="equal">
      <formula>"U"</formula>
    </cfRule>
    <cfRule type="cellIs" dxfId="7" priority="120" operator="equal">
      <formula>"K"</formula>
    </cfRule>
  </conditionalFormatting>
  <conditionalFormatting sqref="Z5:Z19">
    <cfRule type="cellIs" dxfId="0" priority="121" operator="equal">
      <formula>"F"</formula>
    </cfRule>
    <cfRule type="cellIs" dxfId="1" priority="122" operator="equal">
      <formula>"S"</formula>
    </cfRule>
    <cfRule type="cellIs" dxfId="2" priority="123" operator="equal">
      <formula>"N"</formula>
    </cfRule>
    <cfRule type="cellIs" dxfId="7" priority="124" operator="equal">
      <formula>"U"</formula>
    </cfRule>
    <cfRule type="cellIs" dxfId="7" priority="125" operator="equal">
      <formula>"K"</formula>
    </cfRule>
  </conditionalFormatting>
  <conditionalFormatting sqref="AA5:AA19">
    <cfRule type="cellIs" dxfId="0" priority="126" operator="equal">
      <formula>"F"</formula>
    </cfRule>
    <cfRule type="cellIs" dxfId="1" priority="127" operator="equal">
      <formula>"S"</formula>
    </cfRule>
    <cfRule type="cellIs" dxfId="2" priority="128" operator="equal">
      <formula>"N"</formula>
    </cfRule>
    <cfRule type="cellIs" dxfId="7" priority="129" operator="equal">
      <formula>"U"</formula>
    </cfRule>
    <cfRule type="cellIs" dxfId="7" priority="130" operator="equal">
      <formula>"K"</formula>
    </cfRule>
  </conditionalFormatting>
  <conditionalFormatting sqref="AB5:AB19">
    <cfRule type="cellIs" dxfId="0" priority="131" operator="equal">
      <formula>"F"</formula>
    </cfRule>
    <cfRule type="cellIs" dxfId="1" priority="132" operator="equal">
      <formula>"S"</formula>
    </cfRule>
    <cfRule type="cellIs" dxfId="2" priority="133" operator="equal">
      <formula>"N"</formula>
    </cfRule>
    <cfRule type="cellIs" dxfId="7" priority="134" operator="equal">
      <formula>"U"</formula>
    </cfRule>
    <cfRule type="cellIs" dxfId="7" priority="135" operator="equal">
      <formula>"K"</formula>
    </cfRule>
  </conditionalFormatting>
  <conditionalFormatting sqref="AC5:AC19">
    <cfRule type="cellIs" dxfId="0" priority="136" operator="equal">
      <formula>"F"</formula>
    </cfRule>
    <cfRule type="cellIs" dxfId="1" priority="137" operator="equal">
      <formula>"S"</formula>
    </cfRule>
    <cfRule type="cellIs" dxfId="2" priority="138" operator="equal">
      <formula>"N"</formula>
    </cfRule>
    <cfRule type="cellIs" dxfId="7" priority="139" operator="equal">
      <formula>"U"</formula>
    </cfRule>
    <cfRule type="cellIs" dxfId="7" priority="140" operator="equal">
      <formula>"K"</formula>
    </cfRule>
  </conditionalFormatting>
  <conditionalFormatting sqref="AD5:AD19">
    <cfRule type="cellIs" dxfId="0" priority="141" operator="equal">
      <formula>"F"</formula>
    </cfRule>
    <cfRule type="cellIs" dxfId="1" priority="142" operator="equal">
      <formula>"S"</formula>
    </cfRule>
    <cfRule type="cellIs" dxfId="2" priority="143" operator="equal">
      <formula>"N"</formula>
    </cfRule>
    <cfRule type="cellIs" dxfId="7" priority="144" operator="equal">
      <formula>"U"</formula>
    </cfRule>
    <cfRule type="cellIs" dxfId="7" priority="145" operator="equal">
      <formula>"K"</formula>
    </cfRule>
  </conditionalFormatting>
  <conditionalFormatting sqref="AE5:AE19">
    <cfRule type="cellIs" dxfId="0" priority="146" operator="equal">
      <formula>"F"</formula>
    </cfRule>
    <cfRule type="cellIs" dxfId="1" priority="147" operator="equal">
      <formula>"S"</formula>
    </cfRule>
    <cfRule type="cellIs" dxfId="2" priority="148" operator="equal">
      <formula>"N"</formula>
    </cfRule>
    <cfRule type="cellIs" dxfId="7" priority="149" operator="equal">
      <formula>"U"</formula>
    </cfRule>
    <cfRule type="cellIs" dxfId="7" priority="150" operator="equal">
      <formula>"K"</formula>
    </cfRule>
  </conditionalFormatting>
  <conditionalFormatting sqref="AF5:AF19">
    <cfRule type="cellIs" dxfId="0" priority="151" operator="equal">
      <formula>"F"</formula>
    </cfRule>
    <cfRule type="cellIs" dxfId="1" priority="152" operator="equal">
      <formula>"S"</formula>
    </cfRule>
    <cfRule type="cellIs" dxfId="2" priority="153" operator="equal">
      <formula>"N"</formula>
    </cfRule>
    <cfRule type="cellIs" dxfId="7" priority="154" operator="equal">
      <formula>"U"</formula>
    </cfRule>
    <cfRule type="cellIs" dxfId="7" priority="155" operator="equal">
      <formula>"K"</formula>
    </cfRule>
  </conditionalFormatting>
  <conditionalFormatting sqref="B4:B19">
    <cfRule type="expression" dxfId="7" priority="156">
      <formula>AND(DAY(DATE($D$2,$B$2,1))=1,WEEKDAY(DATE($D$2,$B$2,1),2)&gt;=6)</formula>
    </cfRule>
  </conditionalFormatting>
  <conditionalFormatting sqref="C4:C19">
    <cfRule type="expression" dxfId="7" priority="157">
      <formula>AND(DAY(DATE($D$2,$B$2,2))=2,WEEKDAY(DATE($D$2,$B$2,2),2)&gt;=6)</formula>
    </cfRule>
  </conditionalFormatting>
  <conditionalFormatting sqref="D4:D19">
    <cfRule type="expression" dxfId="7" priority="158">
      <formula>AND(DAY(DATE($D$2,$B$2,3))=3,WEEKDAY(DATE($D$2,$B$2,3),2)&gt;=6)</formula>
    </cfRule>
  </conditionalFormatting>
  <conditionalFormatting sqref="E4:E19">
    <cfRule type="expression" dxfId="7" priority="159">
      <formula>AND(DAY(DATE($D$2,$B$2,4))=4,WEEKDAY(DATE($D$2,$B$2,4),2)&gt;=6)</formula>
    </cfRule>
  </conditionalFormatting>
  <conditionalFormatting sqref="F4:F19">
    <cfRule type="expression" dxfId="7" priority="160">
      <formula>AND(DAY(DATE($D$2,$B$2,5))=5,WEEKDAY(DATE($D$2,$B$2,5),2)&gt;=6)</formula>
    </cfRule>
  </conditionalFormatting>
  <conditionalFormatting sqref="G4:G19">
    <cfRule type="expression" dxfId="7" priority="161">
      <formula>AND(DAY(DATE($D$2,$B$2,6))=6,WEEKDAY(DATE($D$2,$B$2,6),2)&gt;=6)</formula>
    </cfRule>
  </conditionalFormatting>
  <conditionalFormatting sqref="H4:H19">
    <cfRule type="expression" dxfId="7" priority="162">
      <formula>AND(DAY(DATE($D$2,$B$2,7))=7,WEEKDAY(DATE($D$2,$B$2,7),2)&gt;=6)</formula>
    </cfRule>
  </conditionalFormatting>
  <conditionalFormatting sqref="I4:I19">
    <cfRule type="expression" dxfId="7" priority="163">
      <formula>AND(DAY(DATE($D$2,$B$2,8))=8,WEEKDAY(DATE($D$2,$B$2,8),2)&gt;=6)</formula>
    </cfRule>
  </conditionalFormatting>
  <conditionalFormatting sqref="J4:J19">
    <cfRule type="expression" dxfId="7" priority="164">
      <formula>AND(DAY(DATE($D$2,$B$2,9))=9,WEEKDAY(DATE($D$2,$B$2,9),2)&gt;=6)</formula>
    </cfRule>
  </conditionalFormatting>
  <conditionalFormatting sqref="K4:K19">
    <cfRule type="expression" dxfId="7" priority="165">
      <formula>AND(DAY(DATE($D$2,$B$2,10))=10,WEEKDAY(DATE($D$2,$B$2,10),2)&gt;=6)</formula>
    </cfRule>
  </conditionalFormatting>
  <conditionalFormatting sqref="L4:L19">
    <cfRule type="expression" dxfId="7" priority="166">
      <formula>AND(DAY(DATE($D$2,$B$2,11))=11,WEEKDAY(DATE($D$2,$B$2,11),2)&gt;=6)</formula>
    </cfRule>
  </conditionalFormatting>
  <conditionalFormatting sqref="M4:M19">
    <cfRule type="expression" dxfId="7" priority="167">
      <formula>AND(DAY(DATE($D$2,$B$2,12))=12,WEEKDAY(DATE($D$2,$B$2,12),2)&gt;=6)</formula>
    </cfRule>
  </conditionalFormatting>
  <conditionalFormatting sqref="N4:N19">
    <cfRule type="expression" dxfId="7" priority="168">
      <formula>AND(DAY(DATE($D$2,$B$2,13))=13,WEEKDAY(DATE($D$2,$B$2,13),2)&gt;=6)</formula>
    </cfRule>
  </conditionalFormatting>
  <conditionalFormatting sqref="O4:O19">
    <cfRule type="expression" dxfId="7" priority="169">
      <formula>AND(DAY(DATE($D$2,$B$2,14))=14,WEEKDAY(DATE($D$2,$B$2,14),2)&gt;=6)</formula>
    </cfRule>
  </conditionalFormatting>
  <conditionalFormatting sqref="P4:P19">
    <cfRule type="expression" dxfId="7" priority="170">
      <formula>AND(DAY(DATE($D$2,$B$2,15))=15,WEEKDAY(DATE($D$2,$B$2,15),2)&gt;=6)</formula>
    </cfRule>
  </conditionalFormatting>
  <conditionalFormatting sqref="Q4:Q19">
    <cfRule type="expression" dxfId="7" priority="171">
      <formula>AND(DAY(DATE($D$2,$B$2,16))=16,WEEKDAY(DATE($D$2,$B$2,16),2)&gt;=6)</formula>
    </cfRule>
  </conditionalFormatting>
  <conditionalFormatting sqref="R4:R19">
    <cfRule type="expression" dxfId="7" priority="172">
      <formula>AND(DAY(DATE($D$2,$B$2,17))=17,WEEKDAY(DATE($D$2,$B$2,17),2)&gt;=6)</formula>
    </cfRule>
  </conditionalFormatting>
  <conditionalFormatting sqref="S4:S19">
    <cfRule type="expression" dxfId="7" priority="173">
      <formula>AND(DAY(DATE($D$2,$B$2,18))=18,WEEKDAY(DATE($D$2,$B$2,18),2)&gt;=6)</formula>
    </cfRule>
  </conditionalFormatting>
  <conditionalFormatting sqref="T4:T19">
    <cfRule type="expression" dxfId="7" priority="174">
      <formula>AND(DAY(DATE($D$2,$B$2,19))=19,WEEKDAY(DATE($D$2,$B$2,19),2)&gt;=6)</formula>
    </cfRule>
  </conditionalFormatting>
  <conditionalFormatting sqref="U4:U19">
    <cfRule type="expression" dxfId="7" priority="175">
      <formula>AND(DAY(DATE($D$2,$B$2,20))=20,WEEKDAY(DATE($D$2,$B$2,20),2)&gt;=6)</formula>
    </cfRule>
  </conditionalFormatting>
  <conditionalFormatting sqref="V4:V19">
    <cfRule type="expression" dxfId="7" priority="176">
      <formula>AND(DAY(DATE($D$2,$B$2,21))=21,WEEKDAY(DATE($D$2,$B$2,21),2)&gt;=6)</formula>
    </cfRule>
  </conditionalFormatting>
  <conditionalFormatting sqref="W4:W19">
    <cfRule type="expression" dxfId="7" priority="177">
      <formula>AND(DAY(DATE($D$2,$B$2,22))=22,WEEKDAY(DATE($D$2,$B$2,22),2)&gt;=6)</formula>
    </cfRule>
  </conditionalFormatting>
  <conditionalFormatting sqref="X4:X19">
    <cfRule type="expression" dxfId="7" priority="178">
      <formula>AND(DAY(DATE($D$2,$B$2,23))=23,WEEKDAY(DATE($D$2,$B$2,23),2)&gt;=6)</formula>
    </cfRule>
  </conditionalFormatting>
  <conditionalFormatting sqref="Y4:Y19">
    <cfRule type="expression" dxfId="7" priority="179">
      <formula>AND(DAY(DATE($D$2,$B$2,24))=24,WEEKDAY(DATE($D$2,$B$2,24),2)&gt;=6)</formula>
    </cfRule>
  </conditionalFormatting>
  <conditionalFormatting sqref="Z4:Z19">
    <cfRule type="expression" dxfId="7" priority="180">
      <formula>AND(DAY(DATE($D$2,$B$2,25))=25,WEEKDAY(DATE($D$2,$B$2,25),2)&gt;=6)</formula>
    </cfRule>
  </conditionalFormatting>
  <conditionalFormatting sqref="AA4:AA19">
    <cfRule type="expression" dxfId="7" priority="181">
      <formula>AND(DAY(DATE($D$2,$B$2,26))=26,WEEKDAY(DATE($D$2,$B$2,26),2)&gt;=6)</formula>
    </cfRule>
  </conditionalFormatting>
  <conditionalFormatting sqref="AB4:AB19">
    <cfRule type="expression" dxfId="7" priority="182">
      <formula>AND(DAY(DATE($D$2,$B$2,27))=27,WEEKDAY(DATE($D$2,$B$2,27),2)&gt;=6)</formula>
    </cfRule>
  </conditionalFormatting>
  <conditionalFormatting sqref="AC4:AC19">
    <cfRule type="expression" dxfId="7" priority="183">
      <formula>AND(DAY(DATE($D$2,$B$2,28))=28,WEEKDAY(DATE($D$2,$B$2,28),2)&gt;=6)</formula>
    </cfRule>
  </conditionalFormatting>
  <conditionalFormatting sqref="AD4:AD19">
    <cfRule type="expression" dxfId="7" priority="184">
      <formula>AND(DAY(DATE($D$2,$B$2,29))=29,WEEKDAY(DATE($D$2,$B$2,29),2)&gt;=6)</formula>
    </cfRule>
  </conditionalFormatting>
  <conditionalFormatting sqref="AE4:AE19">
    <cfRule type="expression" dxfId="7" priority="185">
      <formula>AND(DAY(DATE($D$2,$B$2,30))=30,WEEKDAY(DATE($D$2,$B$2,30),2)&gt;=6)</formula>
    </cfRule>
  </conditionalFormatting>
  <conditionalFormatting sqref="AF4:AF19">
    <cfRule type="expression" dxfId="7" priority="186">
      <formula>AND(DAY(DATE($D$2,$B$2,31))=31,WEEKDAY(DATE($D$2,$B$2,31),2)&gt;=6)</formula>
    </cfRule>
  </conditionalFormatting>
  <conditionalFormatting sqref="AJ5:AJ19">
    <cfRule type="cellIs" dxfId="4" priority="187" operator="greaterThan">
      <formula>0</formula>
    </cfRule>
    <cfRule type="cellIs" dxfId="5" priority="188" operator="lessThan">
      <formula>0</formula>
    </cfRule>
  </conditionalFormatting>
  <conditionalFormatting sqref="B4:AF19">
    <cfRule type="expression" dxfId="8" priority="189">
      <formula>B$3=""</formula>
    </cfRule>
    <cfRule type="expression" dxfId="14" priority="195">
      <formula>OR(B$4="Sa",B$4="So")</formula>
    </cfRule>
  </conditionalFormatting>
  <conditionalFormatting sqref="B5:AF19">
    <cfRule type="expression" dxfId="9" priority="190">
      <formula>AND(B$3&lt;&gt;"",B5="F")</formula>
    </cfRule>
    <cfRule type="expression" dxfId="10" priority="191">
      <formula>AND(B$3&lt;&gt;"",B5="S")</formula>
    </cfRule>
    <cfRule type="expression" dxfId="11" priority="192">
      <formula>AND(B$3&lt;&gt;"",B5="N")</formula>
    </cfRule>
    <cfRule type="expression" dxfId="12" priority="193">
      <formula>AND(B$3&lt;&gt;"",B5="U")</formula>
    </cfRule>
    <cfRule type="expression" dxfId="13" priority="194">
      <formula>AND(B$3&lt;&gt;"",B5="K")</formula>
    </cfRule>
  </conditionalFormatting>
  <dataValidations count="2">
    <dataValidation type="list" allowBlank="1" showDropDown="0" showInputMessage="0" showErrorMessage="0" sqref="B5 B6 B7 B8 B9 B10 B11 B12 B13 B14 B15 B16 B17 B18 B19 C5 C6 C7 C8 C9 C10 C11 C12 C13 C14 C15 C16 C17 C18 C19 D5 D6 D7 D8 D9 D10 D11 D12 D13 D14 D15 D16 D17 D18 D19 E5 E6 E7 E8 E9 E10 E11 E12 E13 E14 E15 E16 E17 E18 E19 F5 F6 F7 F8 F9 F10 F11 F12 F13 F14 F15 F16 F17 F18 F19 G5 G6 G7 G8 G9 G10 G11 G12 G13 G14 G15 G16 G17 G18 G19 H5 H6 H7 H8 H9 H10 H11 H12 H13 H14 H15 H16 H17 H18 H19 I5 I6 I7 I8 I9 I10 I11 I12 I13 I14 I15 I16 I17 I18 I19 J5 J6 J7 J8 J9 J10 J11 J12 J13 J14 J15 J16 J17 J18 J19 K5 K6 K7 K8 K9 K10 K11 K12 K13 K14 K15 K16 K17 K18 K19 L5 L6 L7 L8 L9 L10 L11 L12 L13 L14 L15 L16 L17 L18 L19 M5 M6 M7 M8 M9 M10 M11 M12 M13 M14 M15 M16 M17 M18 M19 N5 N6 N7 N8 N9 N10 N11 N12 N13 N14 N15 N16 N17 N18 N19 O5 O6 O7 O8 O9 O10 O11 O12 O13 O14 O15 O16 O17 O18 O19 P5 P6 P7 P8 P9 P10 P11 P12 P13 P14 P15 P16 P17 P18 P19 Q5 Q6 Q7 Q8 Q9 Q10 Q11 Q12 Q13 Q14 Q15 Q16 Q17 Q18 Q19 R5 R6 R7 R8 R9 R10 R11 R12 R13 R14 R15 R16 R17 R18 R19 S5 S6 S7 S8 S9 S10 S11 S12 S13 S14 S15 S16 S17 S18 S19 T5 T6 T7 T8 T9 T10 T11 T12 T13 T14 T15 T16 T17 T18 T19 U5 U6 U7 U8 U9 U10 U11 U12 U13 U14 U15 U16 U17 U18 U19 V5 V6 V7 V8 V9 V10 V11 V12 V13 V14 V15 V16 V17 V18 V19 W5 W6 W7 W8 W9 W10 W11 W12 W13 W14 W15 W16 W17 W18 W19 X5 X6 X7 X8 X9 X10 X11 X12 X13 X14 X15 X16 X17 X18 X19 Y5 Y6 Y7 Y8 Y9 Y10 Y11 Y12 Y13 Y14 Y15 Y16 Y17 Y18 Y19 Z5 Z6 Z7 Z8 Z9 Z10 Z11 Z12 Z13 Z14 Z15 Z16 Z17 Z18 Z19 AA5 AA6 AA7 AA8 AA9 AA10 AA11 AA12 AA13 AA14 AA15 AA16 AA17 AA18 AA19 AB5 AB6 AB7 AB8 AB9 AB10 AB11 AB12 AB13 AB14 AB15 AB16 AB17 AB18 AB19 AC5 AC6 AC7 AC8 AC9 AC10 AC11 AC12 AC13 AC14 AC15 AC16 AC17 AC18 AC19 AD5 AD6 AD7 AD8 AD9 AD10 AD11 AD12 AD13 AD14 AD15 AD16 AD17 AD18 AD19 AE5 AE6 AE7 AE8 AE9 AE10 AE11 AE12 AE13 AE14 AE15 AE16 AE17 AE18 AE19 AF5 AF6 AF7 AF8 AF9 AF10 AF11 AF12 AF13 AF14 AF15 AF16 AF17 AF18 AF19">
      <formula1>"F,S,N,U,K,X,T"</formula1>
    </dataValidation>
    <dataValidation type="list" sqref="B2">
      <formula1>"Januar,Februar,März,April,Mai,Juni,Juli,August,September,Oktober,November,Dezember"</formula1>
    </dataValidation>
  </dataValidations>
  <pageMargins left="0.75" right="0.75" top="1" bottom="1" header="0.5" footer="0.5"/>
  <pageSetup orientation="landscape" paperSize="9" fitToHeight="1" fitToWidth="1"/>
</worksheet>
</file>

<file path=xl/worksheets/sheet4.xml><?xml version="1.0" encoding="utf-8"?>
<worksheet xmlns="http://schemas.openxmlformats.org/spreadsheetml/2006/main">
  <sheetPr>
    <tabColor rgb="FFD97706"/>
    <pageSetUpPr/>
  </sheetPr>
  <sheetFormatPr baseColWidth="8" defaultRowHeight="15"/>
  <cols>
    <col min="1" max="1" width="5" customWidth="1"/>
    <col min="2" max="2" width="80" customWidth="1"/>
  </cols>
  <sheetData>
    <row r="1" ht="32" customHeight="1">
      <c r="A1" s="80" t="inlineStr">
        <is>
          <t xml:space="preserve">ANLEITUNG — DIENSTPLAN-VORLAGE</t>
        </is>
      </c>
    </row>
    <row r="2">
      <c r="A2" s="141" t="inlineStr">
        <is>
          <t xml:space="preserve"/>
        </is>
      </c>
      <c r="B2" s="142" t="inlineStr">
        <is>
          <t xml:space="preserve"/>
        </is>
      </c>
    </row>
    <row r="3" ht="26" customHeight="1">
      <c r="A3" s="141" t="inlineStr">
        <is>
          <t xml:space="preserve"/>
        </is>
      </c>
      <c r="B3" s="143" t="inlineStr">
        <is>
          <t xml:space="preserve">So nutzen Sie diese Vorlage:</t>
        </is>
      </c>
    </row>
    <row r="4" ht="45" customHeight="1">
      <c r="A4" s="133" t="inlineStr">
        <is>
          <t xml:space="preserve">1.</t>
        </is>
      </c>
      <c r="B4" s="144" t="str">
        <v>Stammdaten: Eindeutige Namen und Wochenstunden eintragen. Im Wochenplan Namen über das Auswahlfeld wählen. Leere Wochenstunden bleiben ohne Soll-Vergleich.</v>
      </c>
    </row>
    <row r="5" ht="45" customHeight="1">
      <c r="A5" s="133" t="inlineStr">
        <is>
          <t xml:space="preserve">2.</t>
        </is>
      </c>
      <c r="B5" s="144" t="str">
        <v>Wochenplan: KW im gelben Feld B3 auswählen. Die Datumsüberschriften ändern sich automatisch. Schichtcode wählen, Beginn/Ende als Uhrzeit und Pause in Minuten eintragen.</v>
      </c>
    </row>
    <row r="6" ht="45" customHeight="1">
      <c r="A6" s="133" t="inlineStr">
        <is>
          <t xml:space="preserve">3.</t>
        </is>
      </c>
      <c r="B6" s="144" t="str">
        <v>Besetzung: „Anwesend“ zählt Zeilen mit positiven Planstunden. Eigene Mindestbesetzung in der Zeile darunter eintragen. Dies prüft weder Qualifikation noch zeitliche Überschneidungen.</v>
      </c>
    </row>
    <row r="7" ht="45" customHeight="1">
      <c r="A7" s="133" t="inlineStr">
        <is>
          <t xml:space="preserve">4.</t>
        </is>
      </c>
      <c r="B7" s="144" t="str">
        <v>Monatsübersicht: Gelbes Feld B2 anklicken, Monat über den Auswahlpfeil wählen. Diese Übersicht ist unabhängig vom Wochenplan. Soll- und Planstunden rechts manuell eintragen.</v>
      </c>
    </row>
    <row r="8" ht="45" customHeight="1">
      <c r="A8" s="133" t="inlineStr">
        <is>
          <t xml:space="preserve">5.</t>
        </is>
      </c>
      <c r="B8" s="144" t="str">
        <v>Je Woche und Monat eine eigene Dateikopie speichern. Beim Zeitraumwechsel bleiben Eingaben erhalten. Vor dem Drucken Querformat und Skalierung in der Druckvorschau prüfen; für den Aushang gibt es Monats-PDFs.</v>
      </c>
    </row>
    <row r="9">
      <c r="A9" s="141" t="inlineStr">
        <is>
          <t xml:space="preserve"/>
        </is>
      </c>
      <c r="B9" s="142" t="inlineStr">
        <is>
          <t xml:space="preserve"/>
        </is>
      </c>
    </row>
    <row r="10" ht="26" customHeight="1">
      <c r="A10" s="141" t="inlineStr">
        <is>
          <t xml:space="preserve"/>
        </is>
      </c>
      <c r="B10" s="143" t="inlineStr">
        <is>
          <t xml:space="preserve">Schichtkürzel-Referenz:</t>
        </is>
      </c>
    </row>
    <row r="11">
      <c r="A11" s="141" t="inlineStr">
        <is>
          <t xml:space="preserve">F</t>
        </is>
      </c>
      <c r="B11" s="142" t="inlineStr">
        <is>
          <t xml:space="preserve">Frühschicht (z.B. 06:00 – 14:00) — hellblau markiert</t>
        </is>
      </c>
    </row>
    <row r="12">
      <c r="A12" s="141" t="inlineStr">
        <is>
          <t xml:space="preserve">S</t>
        </is>
      </c>
      <c r="B12" s="142" t="inlineStr">
        <is>
          <t xml:space="preserve">Spätschicht (z.B. 14:00 – 22:00) — hellorange markiert</t>
        </is>
      </c>
    </row>
    <row r="13">
      <c r="A13" s="141" t="inlineStr">
        <is>
          <t xml:space="preserve">N</t>
        </is>
      </c>
      <c r="B13" s="142" t="inlineStr">
        <is>
          <t xml:space="preserve">Nachtschicht (z.B. 22:00 – 06:00) — helllila markiert</t>
        </is>
      </c>
    </row>
    <row r="14">
      <c r="A14" s="141" t="inlineStr">
        <is>
          <t xml:space="preserve">U</t>
        </is>
      </c>
      <c r="B14" s="142" t="inlineStr">
        <is>
          <t xml:space="preserve">Urlaub — hellgrau markiert</t>
        </is>
      </c>
    </row>
    <row r="15">
      <c r="A15" s="141" t="inlineStr">
        <is>
          <t xml:space="preserve">K</t>
        </is>
      </c>
      <c r="B15" s="142" t="inlineStr">
        <is>
          <t xml:space="preserve">Krank — hellgrau markiert</t>
        </is>
      </c>
    </row>
    <row r="16">
      <c r="A16" s="141" t="inlineStr">
        <is>
          <t xml:space="preserve">X</t>
        </is>
      </c>
      <c r="B16" s="142" t="inlineStr">
        <is>
          <t xml:space="preserve">Frei / kein Einsatz</t>
        </is>
      </c>
    </row>
    <row r="17">
      <c r="A17" s="141" t="inlineStr">
        <is>
          <t xml:space="preserve">T</t>
        </is>
      </c>
      <c r="B17" s="142" t="inlineStr">
        <is>
          <t xml:space="preserve">Teilzeit-Schicht (individuelle Zeiten)</t>
        </is>
      </c>
    </row>
    <row r="18">
      <c r="A18" s="141" t="inlineStr">
        <is>
          <t xml:space="preserve"/>
        </is>
      </c>
      <c r="B18" s="142" t="inlineStr">
        <is>
          <t xml:space="preserve"/>
        </is>
      </c>
    </row>
    <row r="19" ht="26" customHeight="1">
      <c r="A19" s="141" t="inlineStr">
        <is>
          <t xml:space="preserve"/>
        </is>
      </c>
      <c r="B19" s="143" t="inlineStr">
        <is>
          <t xml:space="preserve">Hinweise:</t>
        </is>
      </c>
    </row>
    <row r="20" ht="45" customHeight="1">
      <c r="A20" s="141" t="inlineStr">
        <is>
          <t xml:space="preserve">•</t>
        </is>
      </c>
      <c r="B20" s="144" t="str">
        <v>Gelbe Zellen sind Eingaben, graue Zellen Berechnungen. Formeln nicht überschreiben. Schichtcodes kennzeichnen Einsätze; Zeiten werden nur aus Beginn, Ende und Pause berechnet.</v>
      </c>
    </row>
    <row r="21" ht="55" customHeight="1">
      <c r="A21" s="141" t="inlineStr">
        <is>
          <t xml:space="preserve">•</t>
        </is>
      </c>
      <c r="B21" s="144" t="str">
        <v>„Prüfen“: Uhrzeiten fehlen oder sind ungültig. „Pause!“: Pause negativ oder länger als die Schicht. Fehler vor Nutzung der Wochensumme beheben. Gleiche Uhrzeit bedeutet 0 Stunden, nicht 24 Stunden.</v>
      </c>
    </row>
    <row r="22" ht="55" customHeight="1">
      <c r="A22" s="141" t="inlineStr">
        <is>
          <t xml:space="preserve">•</t>
        </is>
      </c>
      <c r="B22" s="144" t="str">
        <v>Ende vor Beginn zählt als Folgetag (Intervall unter 24 Stunden). Zeitumstellung und geteilte Dienste separat berücksichtigen. Urlaub/Krankheit erzeugen keine automatische Stundengutschrift. Plan−Soll ist kein Überstundenkonto.</v>
      </c>
    </row>
    <row r="23">
      <c r="A23" s="141" t="inlineStr">
        <is>
          <t xml:space="preserve"/>
        </is>
      </c>
      <c r="B23" s="142" t="inlineStr">
        <is>
          <t xml:space="preserve"/>
        </is>
      </c>
    </row>
    <row r="24" ht="26" customHeight="1">
      <c r="A24" s="141" t="inlineStr">
        <is>
          <t xml:space="preserve"/>
        </is>
      </c>
      <c r="B24" s="143" t="inlineStr">
        <is>
          <t xml:space="preserve">Über diese Vorlage:</t>
        </is>
      </c>
    </row>
    <row r="25" ht="45" customHeight="1">
      <c r="A25" s="141" t="inlineStr">
        <is>
          <t xml:space="preserve"/>
        </is>
      </c>
      <c r="B25" s="144" t="str">
        <v>Shiftdesk verbindet Dienstplanung, Zeiterfassung und Abwesenheiten. Diese Excel-Datei dient der Planung, nicht als Nachweis tatsächlich geleisteter Arbeitszeiten oder als rechtliche Prüfung.</v>
      </c>
    </row>
    <row r="26" ht="45" customHeight="1">
      <c r="A26" s="141" t="inlineStr">
        <is>
          <t xml:space="preserve"/>
        </is>
      </c>
      <c r="B26" s="144" t="str">
        <v>Mit Shiftdesk Dienstpläne mit dem Team teilen und Änderungen in der Mitarbeiter-App verfügbar machen. Weitere Informationen: https://shiftdesk.app/dienstplan-online</v>
      </c>
    </row>
    <row r="27">
      <c r="A27" s="141" t="inlineStr">
        <is>
          <t xml:space="preserve"/>
        </is>
      </c>
      <c r="B27" s="142" t="inlineStr">
        <is>
          <t xml:space="preserve"/>
        </is>
      </c>
    </row>
    <row r="28" ht="45" customHeight="1">
      <c r="A28" s="141" t="inlineStr">
        <is>
          <t xml:space="preserve">→</t>
        </is>
      </c>
      <c r="B28" s="145" t="str">
        <v>14 Tage kostenlos testen: https://shiftdesk.app/register</v>
      </c>
    </row>
    <row r="29" ht="45" customHeight="1">
      <c r="A29" s="141" t="inlineStr">
        <is>
          <t xml:space="preserve"/>
        </is>
      </c>
      <c r="B29" s="146" t="str">
        <v>Ausgabe 2026 · Stand September 2026 · https://shiftdesk.app/vorlagen/dienstplan</v>
      </c>
    </row>
  </sheetData>
  <mergeCells>
    <mergeCell ref="A1:B1"/>
  </mergeCells>
  <pageMargins left="0.75" right="0.75" top="1" bottom="1" header="0.5" footer="0.5"/>
</worksheet>
</file>