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Wochenplan" sheetId="1" state="visible" r:id="rId1"/>
    <sheet name="Stammdaten" sheetId="2" state="visible" r:id="rId2"/>
    <sheet name="Monatsübersicht" sheetId="3" state="visible" r:id="rId3"/>
    <sheet name="Anleitung" sheetId="4" state="visible" r:id="rId4"/>
  </sheets>
  <definedNames>
    <definedName name="_xlnm.Print_Titles" localSheetId="0">'Wochenplan'!$5:$6</definedName>
  </definedNames>
  <calcPr calcId="124519" fullCalcOnLoad="1"/>
</workbook>
</file>

<file path=xl/styles.xml><?xml version="1.0" encoding="utf-8"?>
<styleSheet xmlns="http://schemas.openxmlformats.org/spreadsheetml/2006/main">
  <numFmts count="3">
    <numFmt numFmtId="164" formatCode="HH:MM"/>
    <numFmt numFmtId="165" formatCode="0.0"/>
    <numFmt numFmtId="166" formatCode="+0.0;-0.0;0"/>
  </numFmts>
  <fonts count="17">
    <font>
      <name val="Calibri"/>
      <family val="2"/>
      <color theme="1"/>
      <sz val="11"/>
      <scheme val="minor"/>
    </font>
    <font>
      <name val="Calibri"/>
      <b val="1"/>
      <color rgb="00FFFFFF"/>
      <sz val="16"/>
    </font>
    <font>
      <name val="Calibri"/>
      <b val="1"/>
      <color rgb="00FFFFFF"/>
      <sz val="10"/>
    </font>
    <font>
      <name val="Calibri"/>
      <b val="1"/>
      <color rgb="001E293B"/>
      <sz val="9"/>
    </font>
    <font>
      <name val="Calibri"/>
      <color rgb="001E293B"/>
      <sz val="9"/>
    </font>
    <font>
      <name val="Calibri"/>
      <b val="1"/>
      <color rgb="00FFFFFF"/>
      <sz val="9"/>
    </font>
    <font>
      <name val="Calibri"/>
      <b val="1"/>
      <color rgb="00334155"/>
      <sz val="8"/>
    </font>
    <font>
      <name val="Calibri"/>
      <color rgb="0064748B"/>
      <sz val="8"/>
    </font>
    <font>
      <name val="Calibri"/>
      <color rgb="00475569"/>
      <sz val="9"/>
    </font>
    <font>
      <name val="Calibri"/>
      <b val="1"/>
      <sz val="9"/>
    </font>
    <font>
      <name val="Calibri"/>
      <b val="1"/>
      <color rgb="001E88E5"/>
      <sz val="11"/>
    </font>
    <font>
      <name val="Calibri"/>
      <b val="1"/>
      <sz val="11"/>
    </font>
    <font>
      <name val="Calibri"/>
      <color rgb="0064748B"/>
      <sz val="7"/>
    </font>
    <font>
      <name val="Calibri"/>
      <b val="1"/>
      <sz val="8"/>
    </font>
    <font>
      <name val="Calibri"/>
      <b val="1"/>
      <color rgb="001E88E5"/>
      <sz val="12"/>
    </font>
    <font>
      <name val="Calibri"/>
      <b val="1"/>
      <color rgb="001E88E5"/>
      <sz val="10"/>
    </font>
    <font>
      <name val="Calibri"/>
      <color rgb="001E88E5"/>
      <sz val="9"/>
    </font>
  </fonts>
  <fills count="6">
    <fill>
      <patternFill/>
    </fill>
    <fill>
      <patternFill patternType="gray125"/>
    </fill>
    <fill>
      <patternFill patternType="solid">
        <fgColor rgb="001E88E5"/>
        <bgColor rgb="001E88E5"/>
      </patternFill>
    </fill>
    <fill>
      <patternFill patternType="solid">
        <fgColor rgb="00FFFBEB"/>
        <bgColor rgb="00FFFBEB"/>
      </patternFill>
    </fill>
    <fill>
      <patternFill patternType="solid">
        <fgColor rgb="00E3F2FD"/>
        <bgColor rgb="00E3F2FD"/>
      </patternFill>
    </fill>
    <fill>
      <patternFill patternType="solid">
        <fgColor rgb="00F1F5F9"/>
        <bgColor rgb="00F1F5F9"/>
      </patternFill>
    </fill>
  </fills>
  <borders count="4">
    <border>
      <left/>
      <right/>
      <top/>
      <bottom/>
      <diagonal/>
    </border>
    <border>
      <bottom style="thin">
        <color rgb="00D1D5DB"/>
      </bottom>
    </border>
    <border>
      <left style="thin">
        <color rgb="00D1D5DB"/>
      </left>
      <right style="thin">
        <color rgb="00D1D5DB"/>
      </right>
      <top style="thin">
        <color rgb="00D1D5DB"/>
      </top>
      <bottom style="thin">
        <color rgb="00D1D5DB"/>
      </bottom>
    </border>
    <border>
      <left style="thin">
        <color rgb="00D1D5DB"/>
      </left>
      <right style="medium">
        <color rgb="0094A3B8"/>
      </right>
      <top style="thin">
        <color rgb="00D1D5DB"/>
      </top>
      <bottom style="thin">
        <color rgb="00D1D5DB"/>
      </bottom>
    </border>
  </borders>
  <cellStyleXfs count="1">
    <xf numFmtId="0" fontId="0" fillId="0" borderId="0"/>
  </cellStyleXfs>
  <cellXfs count="33">
    <xf numFmtId="0" fontId="0" fillId="0"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right" vertical="center"/>
    </xf>
    <xf numFmtId="0" fontId="3" fillId="0" borderId="0" applyAlignment="1" pivotButton="0" quotePrefix="0" xfId="0">
      <alignment horizontal="left" vertical="center" wrapText="1"/>
    </xf>
    <xf numFmtId="0" fontId="4" fillId="3" borderId="1" applyProtection="1" pivotButton="0" quotePrefix="0" xfId="0">
      <protection locked="0" hidden="0"/>
    </xf>
    <xf numFmtId="0" fontId="5" fillId="2" borderId="2" applyAlignment="1" pivotButton="0" quotePrefix="0" xfId="0">
      <alignment horizontal="center" vertical="center" wrapText="1"/>
    </xf>
    <xf numFmtId="0" fontId="0" fillId="4" borderId="2" pivotButton="0" quotePrefix="0" xfId="0"/>
    <xf numFmtId="0" fontId="6" fillId="4" borderId="2" applyAlignment="1" pivotButton="0" quotePrefix="0" xfId="0">
      <alignment horizontal="center" vertical="center" wrapText="1"/>
    </xf>
    <xf numFmtId="0" fontId="7" fillId="5" borderId="2" applyAlignment="1" pivotButton="0" quotePrefix="0" xfId="0">
      <alignment horizontal="center" vertical="center" wrapText="1"/>
    </xf>
    <xf numFmtId="0" fontId="4" fillId="3" borderId="2" applyAlignment="1" applyProtection="1" pivotButton="0" quotePrefix="0" xfId="0">
      <alignment horizontal="left" vertical="center" wrapText="1"/>
      <protection locked="0" hidden="0"/>
    </xf>
    <xf numFmtId="0" fontId="8" fillId="5" borderId="2" applyAlignment="1" pivotButton="0" quotePrefix="0" xfId="0">
      <alignment horizontal="center" vertical="center" wrapText="1"/>
    </xf>
    <xf numFmtId="0" fontId="9" fillId="3" borderId="2" applyAlignment="1" applyProtection="1" pivotButton="0" quotePrefix="0" xfId="0">
      <alignment horizontal="center" vertical="center" wrapText="1"/>
      <protection locked="0" hidden="0"/>
    </xf>
    <xf numFmtId="164" fontId="4" fillId="3" borderId="2" applyAlignment="1" applyProtection="1" pivotButton="0" quotePrefix="0" xfId="0">
      <alignment horizontal="center" vertical="center" wrapText="1"/>
      <protection locked="0" hidden="0"/>
    </xf>
    <xf numFmtId="0" fontId="4" fillId="3" borderId="2" applyAlignment="1" applyProtection="1" pivotButton="0" quotePrefix="0" xfId="0">
      <alignment horizontal="center" vertical="center" wrapText="1"/>
      <protection locked="0" hidden="0"/>
    </xf>
    <xf numFmtId="165" fontId="8" fillId="5" borderId="3" applyAlignment="1" pivotButton="0" quotePrefix="0" xfId="0">
      <alignment horizontal="center" vertical="center" wrapText="1"/>
    </xf>
    <xf numFmtId="165" fontId="8" fillId="5" borderId="2" applyAlignment="1" pivotButton="0" quotePrefix="0" xfId="0">
      <alignment horizontal="center" vertical="center" wrapText="1"/>
    </xf>
    <xf numFmtId="165" fontId="3" fillId="5" borderId="2" applyAlignment="1" pivotButton="0" quotePrefix="0" xfId="0">
      <alignment horizontal="center" vertical="center" wrapText="1"/>
    </xf>
    <xf numFmtId="166" fontId="3" fillId="5" borderId="2" applyAlignment="1" pivotButton="0" quotePrefix="0" xfId="0">
      <alignment horizontal="center" vertical="center" wrapText="1"/>
    </xf>
    <xf numFmtId="0" fontId="3" fillId="4" borderId="2" applyAlignment="1" pivotButton="0" quotePrefix="0" xfId="0">
      <alignment horizontal="left" vertical="center" wrapText="1"/>
    </xf>
    <xf numFmtId="0" fontId="10" fillId="4" borderId="2" applyAlignment="1" pivotButton="0" quotePrefix="0" xfId="0">
      <alignment horizontal="center" vertical="center" wrapText="1"/>
    </xf>
    <xf numFmtId="0" fontId="11" fillId="3" borderId="2" applyAlignment="1" applyProtection="1" pivotButton="0" quotePrefix="0" xfId="0">
      <alignment horizontal="center" vertical="center" wrapText="1"/>
      <protection locked="0" hidden="0"/>
    </xf>
    <xf numFmtId="0" fontId="7" fillId="4" borderId="0" applyAlignment="1" pivotButton="0" quotePrefix="0" xfId="0">
      <alignment horizontal="left" vertical="center" wrapText="1"/>
    </xf>
    <xf numFmtId="0" fontId="4" fillId="5" borderId="2" applyAlignment="1" pivotButton="0" quotePrefix="0" xfId="0">
      <alignment horizontal="center" vertical="center" wrapText="1"/>
    </xf>
    <xf numFmtId="0" fontId="3" fillId="0" borderId="0" pivotButton="0" quotePrefix="0" xfId="0"/>
    <xf numFmtId="0" fontId="0" fillId="3" borderId="0" applyProtection="1" pivotButton="0" quotePrefix="0" xfId="0">
      <protection locked="0" hidden="0"/>
    </xf>
    <xf numFmtId="0" fontId="12" fillId="4" borderId="2" applyAlignment="1" pivotButton="0" quotePrefix="0" xfId="0">
      <alignment horizontal="center" vertical="center" wrapText="1"/>
    </xf>
    <xf numFmtId="0" fontId="13" fillId="3" borderId="2" applyAlignment="1" applyProtection="1" pivotButton="0" quotePrefix="0" xfId="0">
      <alignment horizontal="center" vertical="center" wrapText="1"/>
      <protection locked="0" hidden="0"/>
    </xf>
    <xf numFmtId="0" fontId="0" fillId="3" borderId="2" applyAlignment="1" applyProtection="1" pivotButton="0" quotePrefix="0" xfId="0">
      <alignment horizontal="center" vertical="center" wrapText="1"/>
      <protection locked="0" hidden="0"/>
    </xf>
    <xf numFmtId="0" fontId="4" fillId="0" borderId="0" pivotButton="0" quotePrefix="0" xfId="0"/>
    <xf numFmtId="0" fontId="4" fillId="0" borderId="0" applyAlignment="1" pivotButton="0" quotePrefix="0" xfId="0">
      <alignment vertical="center" wrapText="1"/>
    </xf>
    <xf numFmtId="0" fontId="14" fillId="0" borderId="0" applyAlignment="1" pivotButton="0" quotePrefix="0" xfId="0">
      <alignment vertical="center" wrapText="1"/>
    </xf>
    <xf numFmtId="0" fontId="15" fillId="0" borderId="0" applyAlignment="1" pivotButton="0" quotePrefix="0" xfId="0">
      <alignment vertical="center" wrapText="1"/>
    </xf>
    <xf numFmtId="0" fontId="16" fillId="0" borderId="0" applyAlignment="1" pivotButton="0" quotePrefix="0" xfId="0">
      <alignment vertical="center" wrapText="1"/>
    </xf>
  </cellXfs>
  <cellStyles count="1">
    <cellStyle name="Normal" xfId="0" builtinId="0" hidden="0"/>
  </cellStyles>
  <dxfs count="8">
    <dxf>
      <fill>
        <patternFill patternType="solid">
          <fgColor rgb="00DBEAFE"/>
          <bgColor rgb="00DBEAFE"/>
        </patternFill>
      </fill>
    </dxf>
    <dxf>
      <fill>
        <patternFill patternType="solid">
          <fgColor rgb="00FEF3C7"/>
          <bgColor rgb="00FEF3C7"/>
        </patternFill>
      </fill>
    </dxf>
    <dxf>
      <fill>
        <patternFill patternType="solid">
          <fgColor rgb="00EDE9FE"/>
          <bgColor rgb="00EDE9FE"/>
        </patternFill>
      </fill>
    </dxf>
    <dxf>
      <font>
        <i val="1"/>
      </font>
      <fill>
        <patternFill patternType="solid">
          <fgColor rgb="00F3F4F6"/>
          <bgColor rgb="00F3F4F6"/>
        </patternFill>
      </fill>
    </dxf>
    <dxf>
      <font>
        <b val="1"/>
        <color rgb="00166534"/>
      </font>
      <fill>
        <patternFill patternType="solid">
          <fgColor rgb="00DCFCE7"/>
          <bgColor rgb="00DCFCE7"/>
        </patternFill>
      </fill>
    </dxf>
    <dxf>
      <font>
        <b val="1"/>
        <color rgb="00991B1B"/>
      </font>
      <fill>
        <patternFill patternType="solid">
          <fgColor rgb="00FEE2E2"/>
          <bgColor rgb="00FEE2E2"/>
        </patternFill>
      </fill>
    </dxf>
    <dxf>
      <font>
        <b val="1"/>
        <color rgb="00991B1B"/>
        <sz val="11"/>
      </font>
      <fill>
        <patternFill patternType="solid">
          <fgColor rgb="00FEE2E2"/>
          <bgColor rgb="00FEE2E2"/>
        </patternFill>
      </fill>
    </dxf>
    <dxf>
      <fill>
        <patternFill patternType="solid">
          <fgColor rgb="00F3F4F6"/>
          <bgColor rgb="00F3F4F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comments/comment1.xml><?xml version="1.0" encoding="utf-8"?>
<comments xmlns="http://schemas.openxmlformats.org/spreadsheetml/2006/main">
  <authors>
    <author>ShiftDesk</author>
  </authors>
  <commentList>
    <comment ref="A1" authorId="0" shapeId="0">
      <text>
        <t>Tipp: Ab 10+ Mitarbeitern wird Excel aufwändig. Teste ShiftDesk 14 Tage kostenlos: shiftdesk.app/testen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tabColor rgb="001E88E5"/>
    <outlinePr summaryBelow="1" summaryRight="1"/>
    <pageSetUpPr fitToPage="1"/>
  </sheetPr>
  <dimension ref="A1:AO24"/>
  <sheetViews>
    <sheetView workbookViewId="0">
      <selection activeCell="A1" sqref="A1"/>
    </sheetView>
  </sheetViews>
  <sheetFormatPr baseColWidth="8" defaultRowHeight="15"/>
  <cols>
    <col width="4" customWidth="1" min="1" max="1"/>
    <col width="18" customWidth="1" min="2" max="2"/>
    <col width="7" customWidth="1" min="3" max="3"/>
    <col width="6" customWidth="1" min="4" max="4"/>
    <col width="7" customWidth="1" min="5" max="5"/>
    <col width="7" customWidth="1" min="6" max="6"/>
    <col width="5" customWidth="1" min="7" max="7"/>
    <col width="6" customWidth="1" min="8" max="8"/>
    <col width="6" customWidth="1" min="9" max="9"/>
    <col width="7" customWidth="1" min="10" max="10"/>
    <col width="7" customWidth="1" min="11" max="11"/>
    <col width="5" customWidth="1" min="12" max="12"/>
    <col width="6" customWidth="1" min="13" max="13"/>
    <col width="6" customWidth="1" min="14" max="14"/>
    <col width="7" customWidth="1" min="15" max="15"/>
    <col width="7" customWidth="1" min="16" max="16"/>
    <col width="5" customWidth="1" min="17" max="17"/>
    <col width="6" customWidth="1" min="18" max="18"/>
    <col width="6" customWidth="1" min="19" max="19"/>
    <col width="7" customWidth="1" min="20" max="20"/>
    <col width="7" customWidth="1" min="21" max="21"/>
    <col width="5" customWidth="1" min="22" max="22"/>
    <col width="6" customWidth="1" min="23" max="23"/>
    <col width="6" customWidth="1" min="24" max="24"/>
    <col width="7" customWidth="1" min="25" max="25"/>
    <col width="7" customWidth="1" min="26" max="26"/>
    <col width="5" customWidth="1" min="27" max="27"/>
    <col width="6" customWidth="1" min="28" max="28"/>
    <col width="6" customWidth="1" min="29" max="29"/>
    <col width="7" customWidth="1" min="30" max="30"/>
    <col width="7" customWidth="1" min="31" max="31"/>
    <col width="5" customWidth="1" min="32" max="32"/>
    <col width="6" customWidth="1" min="33" max="33"/>
    <col width="6" customWidth="1" min="34" max="34"/>
    <col width="7" customWidth="1" min="35" max="35"/>
    <col width="7" customWidth="1" min="36" max="36"/>
    <col width="5" customWidth="1" min="37" max="37"/>
    <col width="6" customWidth="1" min="38" max="38"/>
    <col width="7" customWidth="1" min="39" max="39"/>
    <col width="7" customWidth="1" min="40" max="40"/>
    <col width="8" customWidth="1" min="41" max="41"/>
  </cols>
  <sheetData>
    <row r="1" ht="32" customHeight="1">
      <c r="A1" s="1" t="inlineStr">
        <is>
          <t>DIENSTPLAN — WOCHENPLAN</t>
        </is>
      </c>
      <c r="AK1" s="2" t="inlineStr">
        <is>
          <t>ShiftDesk</t>
        </is>
      </c>
    </row>
    <row r="2" ht="6" customHeight="1"/>
    <row r="3" ht="22" customHeight="1">
      <c r="A3" s="3" t="inlineStr">
        <is>
          <t>KW:</t>
        </is>
      </c>
      <c r="B3" s="4" t="n">
        <v>16</v>
      </c>
      <c r="D3" s="3" t="inlineStr">
        <is>
          <t>Abteilung:</t>
        </is>
      </c>
      <c r="E3" s="4" t="inlineStr">
        <is>
          <t>Gastronomie</t>
        </is>
      </c>
      <c r="H3" s="3" t="inlineStr">
        <is>
          <t>Standort:</t>
        </is>
      </c>
      <c r="I3" s="4" t="inlineStr">
        <is>
          <t>Hauptstandort</t>
        </is>
      </c>
      <c r="L3" s="3" t="inlineStr">
        <is>
          <t>Erstellt von:</t>
        </is>
      </c>
      <c r="M3" s="4" t="inlineStr">
        <is>
          <t>M. Schmidt</t>
        </is>
      </c>
      <c r="P3" s="3" t="inlineStr">
        <is>
          <t>Datum:</t>
        </is>
      </c>
      <c r="Q3" s="4" t="inlineStr">
        <is>
          <t>14.04.2026</t>
        </is>
      </c>
    </row>
    <row r="4" ht="6" customHeight="1"/>
    <row r="5" ht="22" customHeight="1">
      <c r="A5" s="5" t="inlineStr">
        <is>
          <t>Nr.</t>
        </is>
      </c>
      <c r="B5" s="5" t="inlineStr">
        <is>
          <t>Mitarbeiter</t>
        </is>
      </c>
      <c r="C5" s="5" t="inlineStr">
        <is>
          <t>Soll</t>
        </is>
      </c>
      <c r="D5" s="5" t="inlineStr">
        <is>
          <t>Montag</t>
        </is>
      </c>
      <c r="I5" s="5" t="inlineStr">
        <is>
          <t>Dienstag</t>
        </is>
      </c>
      <c r="N5" s="5" t="inlineStr">
        <is>
          <t>Mittwoch</t>
        </is>
      </c>
      <c r="S5" s="5" t="inlineStr">
        <is>
          <t>Donnerstag</t>
        </is>
      </c>
      <c r="X5" s="5" t="inlineStr">
        <is>
          <t>Freitag</t>
        </is>
      </c>
      <c r="AC5" s="5" t="inlineStr">
        <is>
          <t>Samstag</t>
        </is>
      </c>
      <c r="AH5" s="5" t="inlineStr">
        <is>
          <t>Sonntag</t>
        </is>
      </c>
      <c r="AM5" s="5" t="inlineStr">
        <is>
          <t>Ist</t>
        </is>
      </c>
      <c r="AN5" s="5" t="inlineStr">
        <is>
          <t>Diff</t>
        </is>
      </c>
      <c r="AO5" s="5" t="inlineStr">
        <is>
          <t>Kum.</t>
        </is>
      </c>
    </row>
    <row r="6" ht="18" customHeight="1">
      <c r="A6" s="6" t="n"/>
      <c r="B6" s="6" t="n"/>
      <c r="C6" s="7" t="inlineStr">
        <is>
          <t>Std/Wo</t>
        </is>
      </c>
      <c r="D6" s="7" t="inlineStr">
        <is>
          <t>Typ</t>
        </is>
      </c>
      <c r="E6" s="7" t="inlineStr">
        <is>
          <t>Von</t>
        </is>
      </c>
      <c r="F6" s="7" t="inlineStr">
        <is>
          <t>Bis</t>
        </is>
      </c>
      <c r="G6" s="7" t="inlineStr">
        <is>
          <t>P.</t>
        </is>
      </c>
      <c r="H6" s="7" t="inlineStr">
        <is>
          <t>Std</t>
        </is>
      </c>
      <c r="I6" s="7" t="inlineStr">
        <is>
          <t>Typ</t>
        </is>
      </c>
      <c r="J6" s="7" t="inlineStr">
        <is>
          <t>Von</t>
        </is>
      </c>
      <c r="K6" s="7" t="inlineStr">
        <is>
          <t>Bis</t>
        </is>
      </c>
      <c r="L6" s="7" t="inlineStr">
        <is>
          <t>P.</t>
        </is>
      </c>
      <c r="M6" s="7" t="inlineStr">
        <is>
          <t>Std</t>
        </is>
      </c>
      <c r="N6" s="7" t="inlineStr">
        <is>
          <t>Typ</t>
        </is>
      </c>
      <c r="O6" s="7" t="inlineStr">
        <is>
          <t>Von</t>
        </is>
      </c>
      <c r="P6" s="7" t="inlineStr">
        <is>
          <t>Bis</t>
        </is>
      </c>
      <c r="Q6" s="7" t="inlineStr">
        <is>
          <t>P.</t>
        </is>
      </c>
      <c r="R6" s="7" t="inlineStr">
        <is>
          <t>Std</t>
        </is>
      </c>
      <c r="S6" s="7" t="inlineStr">
        <is>
          <t>Typ</t>
        </is>
      </c>
      <c r="T6" s="7" t="inlineStr">
        <is>
          <t>Von</t>
        </is>
      </c>
      <c r="U6" s="7" t="inlineStr">
        <is>
          <t>Bis</t>
        </is>
      </c>
      <c r="V6" s="7" t="inlineStr">
        <is>
          <t>P.</t>
        </is>
      </c>
      <c r="W6" s="7" t="inlineStr">
        <is>
          <t>Std</t>
        </is>
      </c>
      <c r="X6" s="7" t="inlineStr">
        <is>
          <t>Typ</t>
        </is>
      </c>
      <c r="Y6" s="7" t="inlineStr">
        <is>
          <t>Von</t>
        </is>
      </c>
      <c r="Z6" s="7" t="inlineStr">
        <is>
          <t>Bis</t>
        </is>
      </c>
      <c r="AA6" s="7" t="inlineStr">
        <is>
          <t>P.</t>
        </is>
      </c>
      <c r="AB6" s="7" t="inlineStr">
        <is>
          <t>Std</t>
        </is>
      </c>
      <c r="AC6" s="7" t="inlineStr">
        <is>
          <t>Typ</t>
        </is>
      </c>
      <c r="AD6" s="7" t="inlineStr">
        <is>
          <t>Von</t>
        </is>
      </c>
      <c r="AE6" s="7" t="inlineStr">
        <is>
          <t>Bis</t>
        </is>
      </c>
      <c r="AF6" s="7" t="inlineStr">
        <is>
          <t>P.</t>
        </is>
      </c>
      <c r="AG6" s="7" t="inlineStr">
        <is>
          <t>Std</t>
        </is>
      </c>
      <c r="AH6" s="7" t="inlineStr">
        <is>
          <t>Typ</t>
        </is>
      </c>
      <c r="AI6" s="7" t="inlineStr">
        <is>
          <t>Von</t>
        </is>
      </c>
      <c r="AJ6" s="7" t="inlineStr">
        <is>
          <t>Bis</t>
        </is>
      </c>
      <c r="AK6" s="7" t="inlineStr">
        <is>
          <t>P.</t>
        </is>
      </c>
      <c r="AL6" s="7" t="inlineStr">
        <is>
          <t>Std</t>
        </is>
      </c>
      <c r="AM6" s="7" t="inlineStr">
        <is>
          <t>Gesamt</t>
        </is>
      </c>
      <c r="AN6" s="7" t="inlineStr">
        <is>
          <t>+/-</t>
        </is>
      </c>
      <c r="AO6" s="7" t="inlineStr">
        <is>
          <t>Kumuliert</t>
        </is>
      </c>
    </row>
    <row r="7" ht="20" customHeight="1">
      <c r="A7" s="8" t="n">
        <v>1</v>
      </c>
      <c r="B7" s="9" t="inlineStr">
        <is>
          <t>Anna Müller</t>
        </is>
      </c>
      <c r="C7" s="10">
        <f>IFERROR(VLOOKUP(B7,Stammdaten!B:F,5,FALSE),"")</f>
        <v/>
      </c>
      <c r="D7" s="11" t="inlineStr">
        <is>
          <t>F</t>
        </is>
      </c>
      <c r="E7" s="12" t="n">
        <v>0.25</v>
      </c>
      <c r="F7" s="12" t="n">
        <v>0.5833333333333334</v>
      </c>
      <c r="G7" s="13" t="n">
        <v>30</v>
      </c>
      <c r="H7" s="14">
        <f>IF(AND(E7&lt;&gt;"",F7&lt;&gt;""),IF(F7&gt;E7,(F7-E7)*24-G7/60,(F7+1-E7)*24-G7/60),"")</f>
        <v/>
      </c>
      <c r="I7" s="11" t="inlineStr">
        <is>
          <t>F</t>
        </is>
      </c>
      <c r="J7" s="12" t="n">
        <v>0.25</v>
      </c>
      <c r="K7" s="12" t="n">
        <v>0.5833333333333334</v>
      </c>
      <c r="L7" s="13" t="n">
        <v>30</v>
      </c>
      <c r="M7" s="14">
        <f>IF(AND(J7&lt;&gt;"",K7&lt;&gt;""),IF(K7&gt;J7,(K7-J7)*24-L7/60,(K7+1-J7)*24-L7/60),"")</f>
        <v/>
      </c>
      <c r="N7" s="11" t="inlineStr">
        <is>
          <t>F</t>
        </is>
      </c>
      <c r="O7" s="12" t="n">
        <v>0.25</v>
      </c>
      <c r="P7" s="12" t="n">
        <v>0.5833333333333334</v>
      </c>
      <c r="Q7" s="13" t="n">
        <v>30</v>
      </c>
      <c r="R7" s="14">
        <f>IF(AND(O7&lt;&gt;"",P7&lt;&gt;""),IF(P7&gt;O7,(P7-O7)*24-Q7/60,(P7+1-O7)*24-Q7/60),"")</f>
        <v/>
      </c>
      <c r="S7" s="11" t="inlineStr">
        <is>
          <t>S</t>
        </is>
      </c>
      <c r="T7" s="12" t="n">
        <v>0.5833333333333334</v>
      </c>
      <c r="U7" s="12" t="n">
        <v>0.9166666666666666</v>
      </c>
      <c r="V7" s="13" t="n">
        <v>30</v>
      </c>
      <c r="W7" s="14">
        <f>IF(AND(T7&lt;&gt;"",U7&lt;&gt;""),IF(U7&gt;T7,(U7-T7)*24-V7/60,(U7+1-T7)*24-V7/60),"")</f>
        <v/>
      </c>
      <c r="X7" s="11" t="inlineStr">
        <is>
          <t>S</t>
        </is>
      </c>
      <c r="Y7" s="12" t="n">
        <v>0.5833333333333334</v>
      </c>
      <c r="Z7" s="12" t="n">
        <v>0.9166666666666666</v>
      </c>
      <c r="AA7" s="13" t="n">
        <v>30</v>
      </c>
      <c r="AB7" s="14">
        <f>IF(AND(Y7&lt;&gt;"",Z7&lt;&gt;""),IF(Z7&gt;Y7,(Z7-Y7)*24-AA7/60,(Z7+1-Y7)*24-AA7/60),"")</f>
        <v/>
      </c>
      <c r="AC7" s="11" t="inlineStr">
        <is>
          <t>X</t>
        </is>
      </c>
      <c r="AD7" s="12" t="n"/>
      <c r="AE7" s="12" t="n"/>
      <c r="AF7" s="13" t="n">
        <v>0</v>
      </c>
      <c r="AG7" s="14">
        <f>IF(AND(AD7&lt;&gt;"",AE7&lt;&gt;""),IF(AE7&gt;AD7,(AE7-AD7)*24-AF7/60,(AE7+1-AD7)*24-AF7/60),"")</f>
        <v/>
      </c>
      <c r="AH7" s="11" t="inlineStr">
        <is>
          <t>X</t>
        </is>
      </c>
      <c r="AI7" s="12" t="n"/>
      <c r="AJ7" s="12" t="n"/>
      <c r="AK7" s="13" t="n">
        <v>0</v>
      </c>
      <c r="AL7" s="15">
        <f>IF(AND(AI7&lt;&gt;"",AJ7&lt;&gt;""),IF(AJ7&gt;AI7,(AJ7-AI7)*24-AK7/60,(AJ7+1-AI7)*24-AK7/60),"")</f>
        <v/>
      </c>
      <c r="AM7" s="16">
        <f>IFERROR(H7+M7+R7+W7+AB7+AG7+AL7,0)</f>
        <v/>
      </c>
      <c r="AN7" s="17">
        <f>IF(AND(AM7&lt;&gt;"",C7&lt;&gt;""),AM7-C7,"")</f>
        <v/>
      </c>
      <c r="AO7" s="17">
        <f>IF(AN7&lt;&gt;"",AN7,"")</f>
        <v/>
      </c>
    </row>
    <row r="8" ht="20" customHeight="1">
      <c r="A8" s="8" t="n">
        <v>2</v>
      </c>
      <c r="B8" s="9" t="inlineStr">
        <is>
          <t>Max Fischer</t>
        </is>
      </c>
      <c r="C8" s="10">
        <f>IFERROR(VLOOKUP(B8,Stammdaten!B:F,5,FALSE),"")</f>
        <v/>
      </c>
      <c r="D8" s="11" t="inlineStr">
        <is>
          <t>F</t>
        </is>
      </c>
      <c r="E8" s="12" t="n">
        <v>0.25</v>
      </c>
      <c r="F8" s="12" t="n">
        <v>0.5833333333333334</v>
      </c>
      <c r="G8" s="13" t="n">
        <v>30</v>
      </c>
      <c r="H8" s="14">
        <f>IF(AND(E8&lt;&gt;"",F8&lt;&gt;""),IF(F8&gt;E8,(F8-E8)*24-G8/60,(F8+1-E8)*24-G8/60),"")</f>
        <v/>
      </c>
      <c r="I8" s="11" t="inlineStr">
        <is>
          <t>X</t>
        </is>
      </c>
      <c r="J8" s="12" t="n"/>
      <c r="K8" s="12" t="n"/>
      <c r="L8" s="13" t="n">
        <v>0</v>
      </c>
      <c r="M8" s="14">
        <f>IF(AND(J8&lt;&gt;"",K8&lt;&gt;""),IF(K8&gt;J8,(K8-J8)*24-L8/60,(K8+1-J8)*24-L8/60),"")</f>
        <v/>
      </c>
      <c r="N8" s="11" t="inlineStr">
        <is>
          <t>F</t>
        </is>
      </c>
      <c r="O8" s="12" t="n">
        <v>0.25</v>
      </c>
      <c r="P8" s="12" t="n">
        <v>0.5833333333333334</v>
      </c>
      <c r="Q8" s="13" t="n">
        <v>30</v>
      </c>
      <c r="R8" s="14">
        <f>IF(AND(O8&lt;&gt;"",P8&lt;&gt;""),IF(P8&gt;O8,(P8-O8)*24-Q8/60,(P8+1-O8)*24-Q8/60),"")</f>
        <v/>
      </c>
      <c r="S8" s="11" t="inlineStr">
        <is>
          <t>X</t>
        </is>
      </c>
      <c r="T8" s="12" t="n"/>
      <c r="U8" s="12" t="n"/>
      <c r="V8" s="13" t="n">
        <v>0</v>
      </c>
      <c r="W8" s="14">
        <f>IF(AND(T8&lt;&gt;"",U8&lt;&gt;""),IF(U8&gt;T8,(U8-T8)*24-V8/60,(U8+1-T8)*24-V8/60),"")</f>
        <v/>
      </c>
      <c r="X8" s="11" t="inlineStr">
        <is>
          <t>F</t>
        </is>
      </c>
      <c r="Y8" s="12" t="n">
        <v>0.25</v>
      </c>
      <c r="Z8" s="12" t="n">
        <v>0.5833333333333334</v>
      </c>
      <c r="AA8" s="13" t="n">
        <v>30</v>
      </c>
      <c r="AB8" s="14">
        <f>IF(AND(Y8&lt;&gt;"",Z8&lt;&gt;""),IF(Z8&gt;Y8,(Z8-Y8)*24-AA8/60,(Z8+1-Y8)*24-AA8/60),"")</f>
        <v/>
      </c>
      <c r="AC8" s="11" t="inlineStr">
        <is>
          <t>X</t>
        </is>
      </c>
      <c r="AD8" s="12" t="n"/>
      <c r="AE8" s="12" t="n"/>
      <c r="AF8" s="13" t="n">
        <v>0</v>
      </c>
      <c r="AG8" s="14">
        <f>IF(AND(AD8&lt;&gt;"",AE8&lt;&gt;""),IF(AE8&gt;AD8,(AE8-AD8)*24-AF8/60,(AE8+1-AD8)*24-AF8/60),"")</f>
        <v/>
      </c>
      <c r="AH8" s="11" t="inlineStr">
        <is>
          <t>X</t>
        </is>
      </c>
      <c r="AI8" s="12" t="n"/>
      <c r="AJ8" s="12" t="n"/>
      <c r="AK8" s="13" t="n">
        <v>0</v>
      </c>
      <c r="AL8" s="15">
        <f>IF(AND(AI8&lt;&gt;"",AJ8&lt;&gt;""),IF(AJ8&gt;AI8,(AJ8-AI8)*24-AK8/60,(AJ8+1-AI8)*24-AK8/60),"")</f>
        <v/>
      </c>
      <c r="AM8" s="16">
        <f>IFERROR(H8+M8+R8+W8+AB8+AG8+AL8,0)</f>
        <v/>
      </c>
      <c r="AN8" s="17">
        <f>IF(AND(AM8&lt;&gt;"",C8&lt;&gt;""),AM8-C8,"")</f>
        <v/>
      </c>
      <c r="AO8" s="17">
        <f>IF(AN8&lt;&gt;"",IFERROR(AO7,0)+AN8,"")</f>
        <v/>
      </c>
    </row>
    <row r="9" ht="20" customHeight="1">
      <c r="A9" s="8" t="n">
        <v>3</v>
      </c>
      <c r="B9" s="9" t="inlineStr">
        <is>
          <t>Sarah Koch</t>
        </is>
      </c>
      <c r="C9" s="10">
        <f>IFERROR(VLOOKUP(B9,Stammdaten!B:F,5,FALSE),"")</f>
        <v/>
      </c>
      <c r="D9" s="11" t="inlineStr">
        <is>
          <t>X</t>
        </is>
      </c>
      <c r="E9" s="12" t="n"/>
      <c r="F9" s="12" t="n"/>
      <c r="G9" s="13" t="n">
        <v>0</v>
      </c>
      <c r="H9" s="14">
        <f>IF(AND(E9&lt;&gt;"",F9&lt;&gt;""),IF(F9&gt;E9,(F9-E9)*24-G9/60,(F9+1-E9)*24-G9/60),"")</f>
        <v/>
      </c>
      <c r="I9" s="11" t="inlineStr">
        <is>
          <t>X</t>
        </is>
      </c>
      <c r="J9" s="12" t="n"/>
      <c r="K9" s="12" t="n"/>
      <c r="L9" s="13" t="n">
        <v>0</v>
      </c>
      <c r="M9" s="14">
        <f>IF(AND(J9&lt;&gt;"",K9&lt;&gt;""),IF(K9&gt;J9,(K9-J9)*24-L9/60,(K9+1-J9)*24-L9/60),"")</f>
        <v/>
      </c>
      <c r="N9" s="11" t="inlineStr">
        <is>
          <t>S</t>
        </is>
      </c>
      <c r="O9" s="12" t="n">
        <v>0.5833333333333334</v>
      </c>
      <c r="P9" s="12" t="n">
        <v>0.9166666666666666</v>
      </c>
      <c r="Q9" s="13" t="n">
        <v>30</v>
      </c>
      <c r="R9" s="14">
        <f>IF(AND(O9&lt;&gt;"",P9&lt;&gt;""),IF(P9&gt;O9,(P9-O9)*24-Q9/60,(P9+1-O9)*24-Q9/60),"")</f>
        <v/>
      </c>
      <c r="S9" s="11" t="inlineStr">
        <is>
          <t>X</t>
        </is>
      </c>
      <c r="T9" s="12" t="n"/>
      <c r="U9" s="12" t="n"/>
      <c r="V9" s="13" t="n">
        <v>0</v>
      </c>
      <c r="W9" s="14">
        <f>IF(AND(T9&lt;&gt;"",U9&lt;&gt;""),IF(U9&gt;T9,(U9-T9)*24-V9/60,(U9+1-T9)*24-V9/60),"")</f>
        <v/>
      </c>
      <c r="X9" s="11" t="inlineStr">
        <is>
          <t>X</t>
        </is>
      </c>
      <c r="Y9" s="12" t="n"/>
      <c r="Z9" s="12" t="n"/>
      <c r="AA9" s="13" t="n">
        <v>0</v>
      </c>
      <c r="AB9" s="14">
        <f>IF(AND(Y9&lt;&gt;"",Z9&lt;&gt;""),IF(Z9&gt;Y9,(Z9-Y9)*24-AA9/60,(Z9+1-Y9)*24-AA9/60),"")</f>
        <v/>
      </c>
      <c r="AC9" s="11" t="inlineStr">
        <is>
          <t>S</t>
        </is>
      </c>
      <c r="AD9" s="12" t="n">
        <v>0.5833333333333334</v>
      </c>
      <c r="AE9" s="12" t="n">
        <v>0.75</v>
      </c>
      <c r="AF9" s="13" t="n">
        <v>0</v>
      </c>
      <c r="AG9" s="14">
        <f>IF(AND(AD9&lt;&gt;"",AE9&lt;&gt;""),IF(AE9&gt;AD9,(AE9-AD9)*24-AF9/60,(AE9+1-AD9)*24-AF9/60),"")</f>
        <v/>
      </c>
      <c r="AH9" s="11" t="inlineStr">
        <is>
          <t>X</t>
        </is>
      </c>
      <c r="AI9" s="12" t="n"/>
      <c r="AJ9" s="12" t="n"/>
      <c r="AK9" s="13" t="n">
        <v>0</v>
      </c>
      <c r="AL9" s="15">
        <f>IF(AND(AI9&lt;&gt;"",AJ9&lt;&gt;""),IF(AJ9&gt;AI9,(AJ9-AI9)*24-AK9/60,(AJ9+1-AI9)*24-AK9/60),"")</f>
        <v/>
      </c>
      <c r="AM9" s="16">
        <f>IFERROR(H9+M9+R9+W9+AB9+AG9+AL9,0)</f>
        <v/>
      </c>
      <c r="AN9" s="17">
        <f>IF(AND(AM9&lt;&gt;"",C9&lt;&gt;""),AM9-C9,"")</f>
        <v/>
      </c>
      <c r="AO9" s="17">
        <f>IF(AN9&lt;&gt;"",IFERROR(AO8,0)+AN9,"")</f>
        <v/>
      </c>
    </row>
    <row r="10" ht="20" customHeight="1">
      <c r="A10" s="8" t="n">
        <v>4</v>
      </c>
      <c r="B10" s="9" t="inlineStr">
        <is>
          <t>Lukas Weber</t>
        </is>
      </c>
      <c r="C10" s="10">
        <f>IFERROR(VLOOKUP(B10,Stammdaten!B:F,5,FALSE),"")</f>
        <v/>
      </c>
      <c r="D10" s="11" t="inlineStr">
        <is>
          <t>S</t>
        </is>
      </c>
      <c r="E10" s="12" t="n">
        <v>0.5833333333333334</v>
      </c>
      <c r="F10" s="12" t="n">
        <v>0.9166666666666666</v>
      </c>
      <c r="G10" s="13" t="n">
        <v>30</v>
      </c>
      <c r="H10" s="14">
        <f>IF(AND(E10&lt;&gt;"",F10&lt;&gt;""),IF(F10&gt;E10,(F10-E10)*24-G10/60,(F10+1-E10)*24-G10/60),"")</f>
        <v/>
      </c>
      <c r="I10" s="11" t="inlineStr">
        <is>
          <t>S</t>
        </is>
      </c>
      <c r="J10" s="12" t="n">
        <v>0.5833333333333334</v>
      </c>
      <c r="K10" s="12" t="n">
        <v>0.9166666666666666</v>
      </c>
      <c r="L10" s="13" t="n">
        <v>30</v>
      </c>
      <c r="M10" s="14">
        <f>IF(AND(J10&lt;&gt;"",K10&lt;&gt;""),IF(K10&gt;J10,(K10-J10)*24-L10/60,(K10+1-J10)*24-L10/60),"")</f>
        <v/>
      </c>
      <c r="N10" s="11" t="inlineStr">
        <is>
          <t>N</t>
        </is>
      </c>
      <c r="O10" s="12" t="n">
        <v>0.9166666666666666</v>
      </c>
      <c r="P10" s="12" t="n">
        <v>0.25</v>
      </c>
      <c r="Q10" s="13" t="n">
        <v>45</v>
      </c>
      <c r="R10" s="14">
        <f>IF(AND(O10&lt;&gt;"",P10&lt;&gt;""),IF(P10&gt;O10,(P10-O10)*24-Q10/60,(P10+1-O10)*24-Q10/60),"")</f>
        <v/>
      </c>
      <c r="S10" s="11" t="inlineStr">
        <is>
          <t>N</t>
        </is>
      </c>
      <c r="T10" s="12" t="n">
        <v>0.9166666666666666</v>
      </c>
      <c r="U10" s="12" t="n">
        <v>0.25</v>
      </c>
      <c r="V10" s="13" t="n">
        <v>45</v>
      </c>
      <c r="W10" s="14">
        <f>IF(AND(T10&lt;&gt;"",U10&lt;&gt;""),IF(U10&gt;T10,(U10-T10)*24-V10/60,(U10+1-T10)*24-V10/60),"")</f>
        <v/>
      </c>
      <c r="X10" s="11" t="inlineStr">
        <is>
          <t>X</t>
        </is>
      </c>
      <c r="Y10" s="12" t="n"/>
      <c r="Z10" s="12" t="n"/>
      <c r="AA10" s="13" t="n">
        <v>0</v>
      </c>
      <c r="AB10" s="14">
        <f>IF(AND(Y10&lt;&gt;"",Z10&lt;&gt;""),IF(Z10&gt;Y10,(Z10-Y10)*24-AA10/60,(Z10+1-Y10)*24-AA10/60),"")</f>
        <v/>
      </c>
      <c r="AC10" s="11" t="inlineStr">
        <is>
          <t>X</t>
        </is>
      </c>
      <c r="AD10" s="12" t="n"/>
      <c r="AE10" s="12" t="n"/>
      <c r="AF10" s="13" t="n">
        <v>0</v>
      </c>
      <c r="AG10" s="14">
        <f>IF(AND(AD10&lt;&gt;"",AE10&lt;&gt;""),IF(AE10&gt;AD10,(AE10-AD10)*24-AF10/60,(AE10+1-AD10)*24-AF10/60),"")</f>
        <v/>
      </c>
      <c r="AH10" s="11" t="inlineStr">
        <is>
          <t>F</t>
        </is>
      </c>
      <c r="AI10" s="12" t="n">
        <v>0.25</v>
      </c>
      <c r="AJ10" s="12" t="n">
        <v>0.5833333333333334</v>
      </c>
      <c r="AK10" s="13" t="n">
        <v>30</v>
      </c>
      <c r="AL10" s="15">
        <f>IF(AND(AI10&lt;&gt;"",AJ10&lt;&gt;""),IF(AJ10&gt;AI10,(AJ10-AI10)*24-AK10/60,(AJ10+1-AI10)*24-AK10/60),"")</f>
        <v/>
      </c>
      <c r="AM10" s="16">
        <f>IFERROR(H10+M10+R10+W10+AB10+AG10+AL10,0)</f>
        <v/>
      </c>
      <c r="AN10" s="17">
        <f>IF(AND(AM10&lt;&gt;"",C10&lt;&gt;""),AM10-C10,"")</f>
        <v/>
      </c>
      <c r="AO10" s="17">
        <f>IF(AN10&lt;&gt;"",IFERROR(AO9,0)+AN10,"")</f>
        <v/>
      </c>
    </row>
    <row r="11" ht="20" customHeight="1">
      <c r="A11" s="8" t="n">
        <v>5</v>
      </c>
      <c r="B11" s="9" t="inlineStr">
        <is>
          <t>Maria Schmidt</t>
        </is>
      </c>
      <c r="C11" s="10">
        <f>IFERROR(VLOOKUP(B11,Stammdaten!B:F,5,FALSE),"")</f>
        <v/>
      </c>
      <c r="D11" s="11" t="inlineStr">
        <is>
          <t>F</t>
        </is>
      </c>
      <c r="E11" s="12" t="n">
        <v>0.25</v>
      </c>
      <c r="F11" s="12" t="n">
        <v>0.5833333333333334</v>
      </c>
      <c r="G11" s="13" t="n">
        <v>30</v>
      </c>
      <c r="H11" s="14">
        <f>IF(AND(E11&lt;&gt;"",F11&lt;&gt;""),IF(F11&gt;E11,(F11-E11)*24-G11/60,(F11+1-E11)*24-G11/60),"")</f>
        <v/>
      </c>
      <c r="I11" s="11" t="inlineStr">
        <is>
          <t>F</t>
        </is>
      </c>
      <c r="J11" s="12" t="n">
        <v>0.25</v>
      </c>
      <c r="K11" s="12" t="n">
        <v>0.5833333333333334</v>
      </c>
      <c r="L11" s="13" t="n">
        <v>30</v>
      </c>
      <c r="M11" s="14">
        <f>IF(AND(J11&lt;&gt;"",K11&lt;&gt;""),IF(K11&gt;J11,(K11-J11)*24-L11/60,(K11+1-J11)*24-L11/60),"")</f>
        <v/>
      </c>
      <c r="N11" s="11" t="inlineStr">
        <is>
          <t>X</t>
        </is>
      </c>
      <c r="O11" s="12" t="n"/>
      <c r="P11" s="12" t="n"/>
      <c r="Q11" s="13" t="n">
        <v>0</v>
      </c>
      <c r="R11" s="14">
        <f>IF(AND(O11&lt;&gt;"",P11&lt;&gt;""),IF(P11&gt;O11,(P11-O11)*24-Q11/60,(P11+1-O11)*24-Q11/60),"")</f>
        <v/>
      </c>
      <c r="S11" s="11" t="inlineStr">
        <is>
          <t>F</t>
        </is>
      </c>
      <c r="T11" s="12" t="n">
        <v>0.25</v>
      </c>
      <c r="U11" s="12" t="n">
        <v>0.5833333333333334</v>
      </c>
      <c r="V11" s="13" t="n">
        <v>30</v>
      </c>
      <c r="W11" s="14">
        <f>IF(AND(T11&lt;&gt;"",U11&lt;&gt;""),IF(U11&gt;T11,(U11-T11)*24-V11/60,(U11+1-T11)*24-V11/60),"")</f>
        <v/>
      </c>
      <c r="X11" s="11" t="inlineStr">
        <is>
          <t>F</t>
        </is>
      </c>
      <c r="Y11" s="12" t="n">
        <v>0.25</v>
      </c>
      <c r="Z11" s="12" t="n">
        <v>0.5833333333333334</v>
      </c>
      <c r="AA11" s="13" t="n">
        <v>30</v>
      </c>
      <c r="AB11" s="14">
        <f>IF(AND(Y11&lt;&gt;"",Z11&lt;&gt;""),IF(Z11&gt;Y11,(Z11-Y11)*24-AA11/60,(Z11+1-Y11)*24-AA11/60),"")</f>
        <v/>
      </c>
      <c r="AC11" s="11" t="inlineStr">
        <is>
          <t>X</t>
        </is>
      </c>
      <c r="AD11" s="12" t="n"/>
      <c r="AE11" s="12" t="n"/>
      <c r="AF11" s="13" t="n">
        <v>0</v>
      </c>
      <c r="AG11" s="14">
        <f>IF(AND(AD11&lt;&gt;"",AE11&lt;&gt;""),IF(AE11&gt;AD11,(AE11-AD11)*24-AF11/60,(AE11+1-AD11)*24-AF11/60),"")</f>
        <v/>
      </c>
      <c r="AH11" s="11" t="inlineStr">
        <is>
          <t>X</t>
        </is>
      </c>
      <c r="AI11" s="12" t="n"/>
      <c r="AJ11" s="12" t="n"/>
      <c r="AK11" s="13" t="n">
        <v>0</v>
      </c>
      <c r="AL11" s="15">
        <f>IF(AND(AI11&lt;&gt;"",AJ11&lt;&gt;""),IF(AJ11&gt;AI11,(AJ11-AI11)*24-AK11/60,(AJ11+1-AI11)*24-AK11/60),"")</f>
        <v/>
      </c>
      <c r="AM11" s="16">
        <f>IFERROR(H11+M11+R11+W11+AB11+AG11+AL11,0)</f>
        <v/>
      </c>
      <c r="AN11" s="17">
        <f>IF(AND(AM11&lt;&gt;"",C11&lt;&gt;""),AM11-C11,"")</f>
        <v/>
      </c>
      <c r="AO11" s="17">
        <f>IF(AN11&lt;&gt;"",IFERROR(AO10,0)+AN11,"")</f>
        <v/>
      </c>
    </row>
    <row r="12" ht="20" customHeight="1">
      <c r="A12" s="8" t="n">
        <v>6</v>
      </c>
      <c r="B12" s="9" t="n"/>
      <c r="C12" s="10">
        <f>IFERROR(VLOOKUP(B12,Stammdaten!B:F,5,FALSE),"")</f>
        <v/>
      </c>
      <c r="D12" s="11" t="n"/>
      <c r="E12" s="12" t="n"/>
      <c r="F12" s="12" t="n"/>
      <c r="G12" s="13" t="n"/>
      <c r="H12" s="14">
        <f>IF(AND(E12&lt;&gt;"",F12&lt;&gt;""),IF(F12&gt;E12,(F12-E12)*24-G12/60,(F12+1-E12)*24-G12/60),"")</f>
        <v/>
      </c>
      <c r="I12" s="11" t="n"/>
      <c r="J12" s="12" t="n"/>
      <c r="K12" s="12" t="n"/>
      <c r="L12" s="13" t="n"/>
      <c r="M12" s="14">
        <f>IF(AND(J12&lt;&gt;"",K12&lt;&gt;""),IF(K12&gt;J12,(K12-J12)*24-L12/60,(K12+1-J12)*24-L12/60),"")</f>
        <v/>
      </c>
      <c r="N12" s="11" t="n"/>
      <c r="O12" s="12" t="n"/>
      <c r="P12" s="12" t="n"/>
      <c r="Q12" s="13" t="n"/>
      <c r="R12" s="14">
        <f>IF(AND(O12&lt;&gt;"",P12&lt;&gt;""),IF(P12&gt;O12,(P12-O12)*24-Q12/60,(P12+1-O12)*24-Q12/60),"")</f>
        <v/>
      </c>
      <c r="S12" s="11" t="n"/>
      <c r="T12" s="12" t="n"/>
      <c r="U12" s="12" t="n"/>
      <c r="V12" s="13" t="n"/>
      <c r="W12" s="14">
        <f>IF(AND(T12&lt;&gt;"",U12&lt;&gt;""),IF(U12&gt;T12,(U12-T12)*24-V12/60,(U12+1-T12)*24-V12/60),"")</f>
        <v/>
      </c>
      <c r="X12" s="11" t="n"/>
      <c r="Y12" s="12" t="n"/>
      <c r="Z12" s="12" t="n"/>
      <c r="AA12" s="13" t="n"/>
      <c r="AB12" s="14">
        <f>IF(AND(Y12&lt;&gt;"",Z12&lt;&gt;""),IF(Z12&gt;Y12,(Z12-Y12)*24-AA12/60,(Z12+1-Y12)*24-AA12/60),"")</f>
        <v/>
      </c>
      <c r="AC12" s="11" t="n"/>
      <c r="AD12" s="12" t="n"/>
      <c r="AE12" s="12" t="n"/>
      <c r="AF12" s="13" t="n"/>
      <c r="AG12" s="14">
        <f>IF(AND(AD12&lt;&gt;"",AE12&lt;&gt;""),IF(AE12&gt;AD12,(AE12-AD12)*24-AF12/60,(AE12+1-AD12)*24-AF12/60),"")</f>
        <v/>
      </c>
      <c r="AH12" s="11" t="n"/>
      <c r="AI12" s="12" t="n"/>
      <c r="AJ12" s="12" t="n"/>
      <c r="AK12" s="13" t="n"/>
      <c r="AL12" s="15">
        <f>IF(AND(AI12&lt;&gt;"",AJ12&lt;&gt;""),IF(AJ12&gt;AI12,(AJ12-AI12)*24-AK12/60,(AJ12+1-AI12)*24-AK12/60),"")</f>
        <v/>
      </c>
      <c r="AM12" s="16">
        <f>IFERROR(H12+M12+R12+W12+AB12+AG12+AL12,0)</f>
        <v/>
      </c>
      <c r="AN12" s="17">
        <f>IF(AND(AM12&lt;&gt;"",C12&lt;&gt;""),AM12-C12,"")</f>
        <v/>
      </c>
      <c r="AO12" s="17">
        <f>IF(AN12&lt;&gt;"",IFERROR(AO11,0)+AN12,"")</f>
        <v/>
      </c>
    </row>
    <row r="13" ht="20" customHeight="1">
      <c r="A13" s="8" t="n">
        <v>7</v>
      </c>
      <c r="B13" s="9" t="n"/>
      <c r="C13" s="10">
        <f>IFERROR(VLOOKUP(B13,Stammdaten!B:F,5,FALSE),"")</f>
        <v/>
      </c>
      <c r="D13" s="11" t="n"/>
      <c r="E13" s="12" t="n"/>
      <c r="F13" s="12" t="n"/>
      <c r="G13" s="13" t="n"/>
      <c r="H13" s="14">
        <f>IF(AND(E13&lt;&gt;"",F13&lt;&gt;""),IF(F13&gt;E13,(F13-E13)*24-G13/60,(F13+1-E13)*24-G13/60),"")</f>
        <v/>
      </c>
      <c r="I13" s="11" t="n"/>
      <c r="J13" s="12" t="n"/>
      <c r="K13" s="12" t="n"/>
      <c r="L13" s="13" t="n"/>
      <c r="M13" s="14">
        <f>IF(AND(J13&lt;&gt;"",K13&lt;&gt;""),IF(K13&gt;J13,(K13-J13)*24-L13/60,(K13+1-J13)*24-L13/60),"")</f>
        <v/>
      </c>
      <c r="N13" s="11" t="n"/>
      <c r="O13" s="12" t="n"/>
      <c r="P13" s="12" t="n"/>
      <c r="Q13" s="13" t="n"/>
      <c r="R13" s="14">
        <f>IF(AND(O13&lt;&gt;"",P13&lt;&gt;""),IF(P13&gt;O13,(P13-O13)*24-Q13/60,(P13+1-O13)*24-Q13/60),"")</f>
        <v/>
      </c>
      <c r="S13" s="11" t="n"/>
      <c r="T13" s="12" t="n"/>
      <c r="U13" s="12" t="n"/>
      <c r="V13" s="13" t="n"/>
      <c r="W13" s="14">
        <f>IF(AND(T13&lt;&gt;"",U13&lt;&gt;""),IF(U13&gt;T13,(U13-T13)*24-V13/60,(U13+1-T13)*24-V13/60),"")</f>
        <v/>
      </c>
      <c r="X13" s="11" t="n"/>
      <c r="Y13" s="12" t="n"/>
      <c r="Z13" s="12" t="n"/>
      <c r="AA13" s="13" t="n"/>
      <c r="AB13" s="14">
        <f>IF(AND(Y13&lt;&gt;"",Z13&lt;&gt;""),IF(Z13&gt;Y13,(Z13-Y13)*24-AA13/60,(Z13+1-Y13)*24-AA13/60),"")</f>
        <v/>
      </c>
      <c r="AC13" s="11" t="n"/>
      <c r="AD13" s="12" t="n"/>
      <c r="AE13" s="12" t="n"/>
      <c r="AF13" s="13" t="n"/>
      <c r="AG13" s="14">
        <f>IF(AND(AD13&lt;&gt;"",AE13&lt;&gt;""),IF(AE13&gt;AD13,(AE13-AD13)*24-AF13/60,(AE13+1-AD13)*24-AF13/60),"")</f>
        <v/>
      </c>
      <c r="AH13" s="11" t="n"/>
      <c r="AI13" s="12" t="n"/>
      <c r="AJ13" s="12" t="n"/>
      <c r="AK13" s="13" t="n"/>
      <c r="AL13" s="15">
        <f>IF(AND(AI13&lt;&gt;"",AJ13&lt;&gt;""),IF(AJ13&gt;AI13,(AJ13-AI13)*24-AK13/60,(AJ13+1-AI13)*24-AK13/60),"")</f>
        <v/>
      </c>
      <c r="AM13" s="16">
        <f>IFERROR(H13+M13+R13+W13+AB13+AG13+AL13,0)</f>
        <v/>
      </c>
      <c r="AN13" s="17">
        <f>IF(AND(AM13&lt;&gt;"",C13&lt;&gt;""),AM13-C13,"")</f>
        <v/>
      </c>
      <c r="AO13" s="17">
        <f>IF(AN13&lt;&gt;"",IFERROR(AO12,0)+AN13,"")</f>
        <v/>
      </c>
    </row>
    <row r="14" ht="20" customHeight="1">
      <c r="A14" s="8" t="n">
        <v>8</v>
      </c>
      <c r="B14" s="9" t="n"/>
      <c r="C14" s="10">
        <f>IFERROR(VLOOKUP(B14,Stammdaten!B:F,5,FALSE),"")</f>
        <v/>
      </c>
      <c r="D14" s="11" t="n"/>
      <c r="E14" s="12" t="n"/>
      <c r="F14" s="12" t="n"/>
      <c r="G14" s="13" t="n"/>
      <c r="H14" s="14">
        <f>IF(AND(E14&lt;&gt;"",F14&lt;&gt;""),IF(F14&gt;E14,(F14-E14)*24-G14/60,(F14+1-E14)*24-G14/60),"")</f>
        <v/>
      </c>
      <c r="I14" s="11" t="n"/>
      <c r="J14" s="12" t="n"/>
      <c r="K14" s="12" t="n"/>
      <c r="L14" s="13" t="n"/>
      <c r="M14" s="14">
        <f>IF(AND(J14&lt;&gt;"",K14&lt;&gt;""),IF(K14&gt;J14,(K14-J14)*24-L14/60,(K14+1-J14)*24-L14/60),"")</f>
        <v/>
      </c>
      <c r="N14" s="11" t="n"/>
      <c r="O14" s="12" t="n"/>
      <c r="P14" s="12" t="n"/>
      <c r="Q14" s="13" t="n"/>
      <c r="R14" s="14">
        <f>IF(AND(O14&lt;&gt;"",P14&lt;&gt;""),IF(P14&gt;O14,(P14-O14)*24-Q14/60,(P14+1-O14)*24-Q14/60),"")</f>
        <v/>
      </c>
      <c r="S14" s="11" t="n"/>
      <c r="T14" s="12" t="n"/>
      <c r="U14" s="12" t="n"/>
      <c r="V14" s="13" t="n"/>
      <c r="W14" s="14">
        <f>IF(AND(T14&lt;&gt;"",U14&lt;&gt;""),IF(U14&gt;T14,(U14-T14)*24-V14/60,(U14+1-T14)*24-V14/60),"")</f>
        <v/>
      </c>
      <c r="X14" s="11" t="n"/>
      <c r="Y14" s="12" t="n"/>
      <c r="Z14" s="12" t="n"/>
      <c r="AA14" s="13" t="n"/>
      <c r="AB14" s="14">
        <f>IF(AND(Y14&lt;&gt;"",Z14&lt;&gt;""),IF(Z14&gt;Y14,(Z14-Y14)*24-AA14/60,(Z14+1-Y14)*24-AA14/60),"")</f>
        <v/>
      </c>
      <c r="AC14" s="11" t="n"/>
      <c r="AD14" s="12" t="n"/>
      <c r="AE14" s="12" t="n"/>
      <c r="AF14" s="13" t="n"/>
      <c r="AG14" s="14">
        <f>IF(AND(AD14&lt;&gt;"",AE14&lt;&gt;""),IF(AE14&gt;AD14,(AE14-AD14)*24-AF14/60,(AE14+1-AD14)*24-AF14/60),"")</f>
        <v/>
      </c>
      <c r="AH14" s="11" t="n"/>
      <c r="AI14" s="12" t="n"/>
      <c r="AJ14" s="12" t="n"/>
      <c r="AK14" s="13" t="n"/>
      <c r="AL14" s="15">
        <f>IF(AND(AI14&lt;&gt;"",AJ14&lt;&gt;""),IF(AJ14&gt;AI14,(AJ14-AI14)*24-AK14/60,(AJ14+1-AI14)*24-AK14/60),"")</f>
        <v/>
      </c>
      <c r="AM14" s="16">
        <f>IFERROR(H14+M14+R14+W14+AB14+AG14+AL14,0)</f>
        <v/>
      </c>
      <c r="AN14" s="17">
        <f>IF(AND(AM14&lt;&gt;"",C14&lt;&gt;""),AM14-C14,"")</f>
        <v/>
      </c>
      <c r="AO14" s="17">
        <f>IF(AN14&lt;&gt;"",IFERROR(AO13,0)+AN14,"")</f>
        <v/>
      </c>
    </row>
    <row r="15" ht="20" customHeight="1">
      <c r="A15" s="8" t="n">
        <v>9</v>
      </c>
      <c r="B15" s="9" t="n"/>
      <c r="C15" s="10">
        <f>IFERROR(VLOOKUP(B15,Stammdaten!B:F,5,FALSE),"")</f>
        <v/>
      </c>
      <c r="D15" s="11" t="n"/>
      <c r="E15" s="12" t="n"/>
      <c r="F15" s="12" t="n"/>
      <c r="G15" s="13" t="n"/>
      <c r="H15" s="14">
        <f>IF(AND(E15&lt;&gt;"",F15&lt;&gt;""),IF(F15&gt;E15,(F15-E15)*24-G15/60,(F15+1-E15)*24-G15/60),"")</f>
        <v/>
      </c>
      <c r="I15" s="11" t="n"/>
      <c r="J15" s="12" t="n"/>
      <c r="K15" s="12" t="n"/>
      <c r="L15" s="13" t="n"/>
      <c r="M15" s="14">
        <f>IF(AND(J15&lt;&gt;"",K15&lt;&gt;""),IF(K15&gt;J15,(K15-J15)*24-L15/60,(K15+1-J15)*24-L15/60),"")</f>
        <v/>
      </c>
      <c r="N15" s="11" t="n"/>
      <c r="O15" s="12" t="n"/>
      <c r="P15" s="12" t="n"/>
      <c r="Q15" s="13" t="n"/>
      <c r="R15" s="14">
        <f>IF(AND(O15&lt;&gt;"",P15&lt;&gt;""),IF(P15&gt;O15,(P15-O15)*24-Q15/60,(P15+1-O15)*24-Q15/60),"")</f>
        <v/>
      </c>
      <c r="S15" s="11" t="n"/>
      <c r="T15" s="12" t="n"/>
      <c r="U15" s="12" t="n"/>
      <c r="V15" s="13" t="n"/>
      <c r="W15" s="14">
        <f>IF(AND(T15&lt;&gt;"",U15&lt;&gt;""),IF(U15&gt;T15,(U15-T15)*24-V15/60,(U15+1-T15)*24-V15/60),"")</f>
        <v/>
      </c>
      <c r="X15" s="11" t="n"/>
      <c r="Y15" s="12" t="n"/>
      <c r="Z15" s="12" t="n"/>
      <c r="AA15" s="13" t="n"/>
      <c r="AB15" s="14">
        <f>IF(AND(Y15&lt;&gt;"",Z15&lt;&gt;""),IF(Z15&gt;Y15,(Z15-Y15)*24-AA15/60,(Z15+1-Y15)*24-AA15/60),"")</f>
        <v/>
      </c>
      <c r="AC15" s="11" t="n"/>
      <c r="AD15" s="12" t="n"/>
      <c r="AE15" s="12" t="n"/>
      <c r="AF15" s="13" t="n"/>
      <c r="AG15" s="14">
        <f>IF(AND(AD15&lt;&gt;"",AE15&lt;&gt;""),IF(AE15&gt;AD15,(AE15-AD15)*24-AF15/60,(AE15+1-AD15)*24-AF15/60),"")</f>
        <v/>
      </c>
      <c r="AH15" s="11" t="n"/>
      <c r="AI15" s="12" t="n"/>
      <c r="AJ15" s="12" t="n"/>
      <c r="AK15" s="13" t="n"/>
      <c r="AL15" s="15">
        <f>IF(AND(AI15&lt;&gt;"",AJ15&lt;&gt;""),IF(AJ15&gt;AI15,(AJ15-AI15)*24-AK15/60,(AJ15+1-AI15)*24-AK15/60),"")</f>
        <v/>
      </c>
      <c r="AM15" s="16">
        <f>IFERROR(H15+M15+R15+W15+AB15+AG15+AL15,0)</f>
        <v/>
      </c>
      <c r="AN15" s="17">
        <f>IF(AND(AM15&lt;&gt;"",C15&lt;&gt;""),AM15-C15,"")</f>
        <v/>
      </c>
      <c r="AO15" s="17">
        <f>IF(AN15&lt;&gt;"",IFERROR(AO14,0)+AN15,"")</f>
        <v/>
      </c>
    </row>
    <row r="16" ht="20" customHeight="1">
      <c r="A16" s="8" t="n">
        <v>10</v>
      </c>
      <c r="B16" s="9" t="n"/>
      <c r="C16" s="10">
        <f>IFERROR(VLOOKUP(B16,Stammdaten!B:F,5,FALSE),"")</f>
        <v/>
      </c>
      <c r="D16" s="11" t="n"/>
      <c r="E16" s="12" t="n"/>
      <c r="F16" s="12" t="n"/>
      <c r="G16" s="13" t="n"/>
      <c r="H16" s="14">
        <f>IF(AND(E16&lt;&gt;"",F16&lt;&gt;""),IF(F16&gt;E16,(F16-E16)*24-G16/60,(F16+1-E16)*24-G16/60),"")</f>
        <v/>
      </c>
      <c r="I16" s="11" t="n"/>
      <c r="J16" s="12" t="n"/>
      <c r="K16" s="12" t="n"/>
      <c r="L16" s="13" t="n"/>
      <c r="M16" s="14">
        <f>IF(AND(J16&lt;&gt;"",K16&lt;&gt;""),IF(K16&gt;J16,(K16-J16)*24-L16/60,(K16+1-J16)*24-L16/60),"")</f>
        <v/>
      </c>
      <c r="N16" s="11" t="n"/>
      <c r="O16" s="12" t="n"/>
      <c r="P16" s="12" t="n"/>
      <c r="Q16" s="13" t="n"/>
      <c r="R16" s="14">
        <f>IF(AND(O16&lt;&gt;"",P16&lt;&gt;""),IF(P16&gt;O16,(P16-O16)*24-Q16/60,(P16+1-O16)*24-Q16/60),"")</f>
        <v/>
      </c>
      <c r="S16" s="11" t="n"/>
      <c r="T16" s="12" t="n"/>
      <c r="U16" s="12" t="n"/>
      <c r="V16" s="13" t="n"/>
      <c r="W16" s="14">
        <f>IF(AND(T16&lt;&gt;"",U16&lt;&gt;""),IF(U16&gt;T16,(U16-T16)*24-V16/60,(U16+1-T16)*24-V16/60),"")</f>
        <v/>
      </c>
      <c r="X16" s="11" t="n"/>
      <c r="Y16" s="12" t="n"/>
      <c r="Z16" s="12" t="n"/>
      <c r="AA16" s="13" t="n"/>
      <c r="AB16" s="14">
        <f>IF(AND(Y16&lt;&gt;"",Z16&lt;&gt;""),IF(Z16&gt;Y16,(Z16-Y16)*24-AA16/60,(Z16+1-Y16)*24-AA16/60),"")</f>
        <v/>
      </c>
      <c r="AC16" s="11" t="n"/>
      <c r="AD16" s="12" t="n"/>
      <c r="AE16" s="12" t="n"/>
      <c r="AF16" s="13" t="n"/>
      <c r="AG16" s="14">
        <f>IF(AND(AD16&lt;&gt;"",AE16&lt;&gt;""),IF(AE16&gt;AD16,(AE16-AD16)*24-AF16/60,(AE16+1-AD16)*24-AF16/60),"")</f>
        <v/>
      </c>
      <c r="AH16" s="11" t="n"/>
      <c r="AI16" s="12" t="n"/>
      <c r="AJ16" s="12" t="n"/>
      <c r="AK16" s="13" t="n"/>
      <c r="AL16" s="15">
        <f>IF(AND(AI16&lt;&gt;"",AJ16&lt;&gt;""),IF(AJ16&gt;AI16,(AJ16-AI16)*24-AK16/60,(AJ16+1-AI16)*24-AK16/60),"")</f>
        <v/>
      </c>
      <c r="AM16" s="16">
        <f>IFERROR(H16+M16+R16+W16+AB16+AG16+AL16,0)</f>
        <v/>
      </c>
      <c r="AN16" s="17">
        <f>IF(AND(AM16&lt;&gt;"",C16&lt;&gt;""),AM16-C16,"")</f>
        <v/>
      </c>
      <c r="AO16" s="17">
        <f>IF(AN16&lt;&gt;"",IFERROR(AO15,0)+AN16,"")</f>
        <v/>
      </c>
    </row>
    <row r="17" ht="20" customHeight="1">
      <c r="A17" s="8" t="n">
        <v>11</v>
      </c>
      <c r="B17" s="9" t="n"/>
      <c r="C17" s="10">
        <f>IFERROR(VLOOKUP(B17,Stammdaten!B:F,5,FALSE),"")</f>
        <v/>
      </c>
      <c r="D17" s="11" t="n"/>
      <c r="E17" s="12" t="n"/>
      <c r="F17" s="12" t="n"/>
      <c r="G17" s="13" t="n"/>
      <c r="H17" s="14">
        <f>IF(AND(E17&lt;&gt;"",F17&lt;&gt;""),IF(F17&gt;E17,(F17-E17)*24-G17/60,(F17+1-E17)*24-G17/60),"")</f>
        <v/>
      </c>
      <c r="I17" s="11" t="n"/>
      <c r="J17" s="12" t="n"/>
      <c r="K17" s="12" t="n"/>
      <c r="L17" s="13" t="n"/>
      <c r="M17" s="14">
        <f>IF(AND(J17&lt;&gt;"",K17&lt;&gt;""),IF(K17&gt;J17,(K17-J17)*24-L17/60,(K17+1-J17)*24-L17/60),"")</f>
        <v/>
      </c>
      <c r="N17" s="11" t="n"/>
      <c r="O17" s="12" t="n"/>
      <c r="P17" s="12" t="n"/>
      <c r="Q17" s="13" t="n"/>
      <c r="R17" s="14">
        <f>IF(AND(O17&lt;&gt;"",P17&lt;&gt;""),IF(P17&gt;O17,(P17-O17)*24-Q17/60,(P17+1-O17)*24-Q17/60),"")</f>
        <v/>
      </c>
      <c r="S17" s="11" t="n"/>
      <c r="T17" s="12" t="n"/>
      <c r="U17" s="12" t="n"/>
      <c r="V17" s="13" t="n"/>
      <c r="W17" s="14">
        <f>IF(AND(T17&lt;&gt;"",U17&lt;&gt;""),IF(U17&gt;T17,(U17-T17)*24-V17/60,(U17+1-T17)*24-V17/60),"")</f>
        <v/>
      </c>
      <c r="X17" s="11" t="n"/>
      <c r="Y17" s="12" t="n"/>
      <c r="Z17" s="12" t="n"/>
      <c r="AA17" s="13" t="n"/>
      <c r="AB17" s="14">
        <f>IF(AND(Y17&lt;&gt;"",Z17&lt;&gt;""),IF(Z17&gt;Y17,(Z17-Y17)*24-AA17/60,(Z17+1-Y17)*24-AA17/60),"")</f>
        <v/>
      </c>
      <c r="AC17" s="11" t="n"/>
      <c r="AD17" s="12" t="n"/>
      <c r="AE17" s="12" t="n"/>
      <c r="AF17" s="13" t="n"/>
      <c r="AG17" s="14">
        <f>IF(AND(AD17&lt;&gt;"",AE17&lt;&gt;""),IF(AE17&gt;AD17,(AE17-AD17)*24-AF17/60,(AE17+1-AD17)*24-AF17/60),"")</f>
        <v/>
      </c>
      <c r="AH17" s="11" t="n"/>
      <c r="AI17" s="12" t="n"/>
      <c r="AJ17" s="12" t="n"/>
      <c r="AK17" s="13" t="n"/>
      <c r="AL17" s="15">
        <f>IF(AND(AI17&lt;&gt;"",AJ17&lt;&gt;""),IF(AJ17&gt;AI17,(AJ17-AI17)*24-AK17/60,(AJ17+1-AI17)*24-AK17/60),"")</f>
        <v/>
      </c>
      <c r="AM17" s="16">
        <f>IFERROR(H17+M17+R17+W17+AB17+AG17+AL17,0)</f>
        <v/>
      </c>
      <c r="AN17" s="17">
        <f>IF(AND(AM17&lt;&gt;"",C17&lt;&gt;""),AM17-C17,"")</f>
        <v/>
      </c>
      <c r="AO17" s="17">
        <f>IF(AN17&lt;&gt;"",IFERROR(AO16,0)+AN17,"")</f>
        <v/>
      </c>
    </row>
    <row r="18" ht="20" customHeight="1">
      <c r="A18" s="8" t="n">
        <v>12</v>
      </c>
      <c r="B18" s="9" t="n"/>
      <c r="C18" s="10">
        <f>IFERROR(VLOOKUP(B18,Stammdaten!B:F,5,FALSE),"")</f>
        <v/>
      </c>
      <c r="D18" s="11" t="n"/>
      <c r="E18" s="12" t="n"/>
      <c r="F18" s="12" t="n"/>
      <c r="G18" s="13" t="n"/>
      <c r="H18" s="14">
        <f>IF(AND(E18&lt;&gt;"",F18&lt;&gt;""),IF(F18&gt;E18,(F18-E18)*24-G18/60,(F18+1-E18)*24-G18/60),"")</f>
        <v/>
      </c>
      <c r="I18" s="11" t="n"/>
      <c r="J18" s="12" t="n"/>
      <c r="K18" s="12" t="n"/>
      <c r="L18" s="13" t="n"/>
      <c r="M18" s="14">
        <f>IF(AND(J18&lt;&gt;"",K18&lt;&gt;""),IF(K18&gt;J18,(K18-J18)*24-L18/60,(K18+1-J18)*24-L18/60),"")</f>
        <v/>
      </c>
      <c r="N18" s="11" t="n"/>
      <c r="O18" s="12" t="n"/>
      <c r="P18" s="12" t="n"/>
      <c r="Q18" s="13" t="n"/>
      <c r="R18" s="14">
        <f>IF(AND(O18&lt;&gt;"",P18&lt;&gt;""),IF(P18&gt;O18,(P18-O18)*24-Q18/60,(P18+1-O18)*24-Q18/60),"")</f>
        <v/>
      </c>
      <c r="S18" s="11" t="n"/>
      <c r="T18" s="12" t="n"/>
      <c r="U18" s="12" t="n"/>
      <c r="V18" s="13" t="n"/>
      <c r="W18" s="14">
        <f>IF(AND(T18&lt;&gt;"",U18&lt;&gt;""),IF(U18&gt;T18,(U18-T18)*24-V18/60,(U18+1-T18)*24-V18/60),"")</f>
        <v/>
      </c>
      <c r="X18" s="11" t="n"/>
      <c r="Y18" s="12" t="n"/>
      <c r="Z18" s="12" t="n"/>
      <c r="AA18" s="13" t="n"/>
      <c r="AB18" s="14">
        <f>IF(AND(Y18&lt;&gt;"",Z18&lt;&gt;""),IF(Z18&gt;Y18,(Z18-Y18)*24-AA18/60,(Z18+1-Y18)*24-AA18/60),"")</f>
        <v/>
      </c>
      <c r="AC18" s="11" t="n"/>
      <c r="AD18" s="12" t="n"/>
      <c r="AE18" s="12" t="n"/>
      <c r="AF18" s="13" t="n"/>
      <c r="AG18" s="14">
        <f>IF(AND(AD18&lt;&gt;"",AE18&lt;&gt;""),IF(AE18&gt;AD18,(AE18-AD18)*24-AF18/60,(AE18+1-AD18)*24-AF18/60),"")</f>
        <v/>
      </c>
      <c r="AH18" s="11" t="n"/>
      <c r="AI18" s="12" t="n"/>
      <c r="AJ18" s="12" t="n"/>
      <c r="AK18" s="13" t="n"/>
      <c r="AL18" s="15">
        <f>IF(AND(AI18&lt;&gt;"",AJ18&lt;&gt;""),IF(AJ18&gt;AI18,(AJ18-AI18)*24-AK18/60,(AJ18+1-AI18)*24-AK18/60),"")</f>
        <v/>
      </c>
      <c r="AM18" s="16">
        <f>IFERROR(H18+M18+R18+W18+AB18+AG18+AL18,0)</f>
        <v/>
      </c>
      <c r="AN18" s="17">
        <f>IF(AND(AM18&lt;&gt;"",C18&lt;&gt;""),AM18-C18,"")</f>
        <v/>
      </c>
      <c r="AO18" s="17">
        <f>IF(AN18&lt;&gt;"",IFERROR(AO17,0)+AN18,"")</f>
        <v/>
      </c>
    </row>
    <row r="19" ht="20" customHeight="1">
      <c r="A19" s="8" t="n">
        <v>13</v>
      </c>
      <c r="B19" s="9" t="n"/>
      <c r="C19" s="10">
        <f>IFERROR(VLOOKUP(B19,Stammdaten!B:F,5,FALSE),"")</f>
        <v/>
      </c>
      <c r="D19" s="11" t="n"/>
      <c r="E19" s="12" t="n"/>
      <c r="F19" s="12" t="n"/>
      <c r="G19" s="13" t="n"/>
      <c r="H19" s="14">
        <f>IF(AND(E19&lt;&gt;"",F19&lt;&gt;""),IF(F19&gt;E19,(F19-E19)*24-G19/60,(F19+1-E19)*24-G19/60),"")</f>
        <v/>
      </c>
      <c r="I19" s="11" t="n"/>
      <c r="J19" s="12" t="n"/>
      <c r="K19" s="12" t="n"/>
      <c r="L19" s="13" t="n"/>
      <c r="M19" s="14">
        <f>IF(AND(J19&lt;&gt;"",K19&lt;&gt;""),IF(K19&gt;J19,(K19-J19)*24-L19/60,(K19+1-J19)*24-L19/60),"")</f>
        <v/>
      </c>
      <c r="N19" s="11" t="n"/>
      <c r="O19" s="12" t="n"/>
      <c r="P19" s="12" t="n"/>
      <c r="Q19" s="13" t="n"/>
      <c r="R19" s="14">
        <f>IF(AND(O19&lt;&gt;"",P19&lt;&gt;""),IF(P19&gt;O19,(P19-O19)*24-Q19/60,(P19+1-O19)*24-Q19/60),"")</f>
        <v/>
      </c>
      <c r="S19" s="11" t="n"/>
      <c r="T19" s="12" t="n"/>
      <c r="U19" s="12" t="n"/>
      <c r="V19" s="13" t="n"/>
      <c r="W19" s="14">
        <f>IF(AND(T19&lt;&gt;"",U19&lt;&gt;""),IF(U19&gt;T19,(U19-T19)*24-V19/60,(U19+1-T19)*24-V19/60),"")</f>
        <v/>
      </c>
      <c r="X19" s="11" t="n"/>
      <c r="Y19" s="12" t="n"/>
      <c r="Z19" s="12" t="n"/>
      <c r="AA19" s="13" t="n"/>
      <c r="AB19" s="14">
        <f>IF(AND(Y19&lt;&gt;"",Z19&lt;&gt;""),IF(Z19&gt;Y19,(Z19-Y19)*24-AA19/60,(Z19+1-Y19)*24-AA19/60),"")</f>
        <v/>
      </c>
      <c r="AC19" s="11" t="n"/>
      <c r="AD19" s="12" t="n"/>
      <c r="AE19" s="12" t="n"/>
      <c r="AF19" s="13" t="n"/>
      <c r="AG19" s="14">
        <f>IF(AND(AD19&lt;&gt;"",AE19&lt;&gt;""),IF(AE19&gt;AD19,(AE19-AD19)*24-AF19/60,(AE19+1-AD19)*24-AF19/60),"")</f>
        <v/>
      </c>
      <c r="AH19" s="11" t="n"/>
      <c r="AI19" s="12" t="n"/>
      <c r="AJ19" s="12" t="n"/>
      <c r="AK19" s="13" t="n"/>
      <c r="AL19" s="15">
        <f>IF(AND(AI19&lt;&gt;"",AJ19&lt;&gt;""),IF(AJ19&gt;AI19,(AJ19-AI19)*24-AK19/60,(AJ19+1-AI19)*24-AK19/60),"")</f>
        <v/>
      </c>
      <c r="AM19" s="16">
        <f>IFERROR(H19+M19+R19+W19+AB19+AG19+AL19,0)</f>
        <v/>
      </c>
      <c r="AN19" s="17">
        <f>IF(AND(AM19&lt;&gt;"",C19&lt;&gt;""),AM19-C19,"")</f>
        <v/>
      </c>
      <c r="AO19" s="17">
        <f>IF(AN19&lt;&gt;"",IFERROR(AO18,0)+AN19,"")</f>
        <v/>
      </c>
    </row>
    <row r="20" ht="20" customHeight="1">
      <c r="A20" s="8" t="n">
        <v>14</v>
      </c>
      <c r="B20" s="9" t="n"/>
      <c r="C20" s="10">
        <f>IFERROR(VLOOKUP(B20,Stammdaten!B:F,5,FALSE),"")</f>
        <v/>
      </c>
      <c r="D20" s="11" t="n"/>
      <c r="E20" s="12" t="n"/>
      <c r="F20" s="12" t="n"/>
      <c r="G20" s="13" t="n"/>
      <c r="H20" s="14">
        <f>IF(AND(E20&lt;&gt;"",F20&lt;&gt;""),IF(F20&gt;E20,(F20-E20)*24-G20/60,(F20+1-E20)*24-G20/60),"")</f>
        <v/>
      </c>
      <c r="I20" s="11" t="n"/>
      <c r="J20" s="12" t="n"/>
      <c r="K20" s="12" t="n"/>
      <c r="L20" s="13" t="n"/>
      <c r="M20" s="14">
        <f>IF(AND(J20&lt;&gt;"",K20&lt;&gt;""),IF(K20&gt;J20,(K20-J20)*24-L20/60,(K20+1-J20)*24-L20/60),"")</f>
        <v/>
      </c>
      <c r="N20" s="11" t="n"/>
      <c r="O20" s="12" t="n"/>
      <c r="P20" s="12" t="n"/>
      <c r="Q20" s="13" t="n"/>
      <c r="R20" s="14">
        <f>IF(AND(O20&lt;&gt;"",P20&lt;&gt;""),IF(P20&gt;O20,(P20-O20)*24-Q20/60,(P20+1-O20)*24-Q20/60),"")</f>
        <v/>
      </c>
      <c r="S20" s="11" t="n"/>
      <c r="T20" s="12" t="n"/>
      <c r="U20" s="12" t="n"/>
      <c r="V20" s="13" t="n"/>
      <c r="W20" s="14">
        <f>IF(AND(T20&lt;&gt;"",U20&lt;&gt;""),IF(U20&gt;T20,(U20-T20)*24-V20/60,(U20+1-T20)*24-V20/60),"")</f>
        <v/>
      </c>
      <c r="X20" s="11" t="n"/>
      <c r="Y20" s="12" t="n"/>
      <c r="Z20" s="12" t="n"/>
      <c r="AA20" s="13" t="n"/>
      <c r="AB20" s="14">
        <f>IF(AND(Y20&lt;&gt;"",Z20&lt;&gt;""),IF(Z20&gt;Y20,(Z20-Y20)*24-AA20/60,(Z20+1-Y20)*24-AA20/60),"")</f>
        <v/>
      </c>
      <c r="AC20" s="11" t="n"/>
      <c r="AD20" s="12" t="n"/>
      <c r="AE20" s="12" t="n"/>
      <c r="AF20" s="13" t="n"/>
      <c r="AG20" s="14">
        <f>IF(AND(AD20&lt;&gt;"",AE20&lt;&gt;""),IF(AE20&gt;AD20,(AE20-AD20)*24-AF20/60,(AE20+1-AD20)*24-AF20/60),"")</f>
        <v/>
      </c>
      <c r="AH20" s="11" t="n"/>
      <c r="AI20" s="12" t="n"/>
      <c r="AJ20" s="12" t="n"/>
      <c r="AK20" s="13" t="n"/>
      <c r="AL20" s="15">
        <f>IF(AND(AI20&lt;&gt;"",AJ20&lt;&gt;""),IF(AJ20&gt;AI20,(AJ20-AI20)*24-AK20/60,(AJ20+1-AI20)*24-AK20/60),"")</f>
        <v/>
      </c>
      <c r="AM20" s="16">
        <f>IFERROR(H20+M20+R20+W20+AB20+AG20+AL20,0)</f>
        <v/>
      </c>
      <c r="AN20" s="17">
        <f>IF(AND(AM20&lt;&gt;"",C20&lt;&gt;""),AM20-C20,"")</f>
        <v/>
      </c>
      <c r="AO20" s="17">
        <f>IF(AN20&lt;&gt;"",IFERROR(AO19,0)+AN20,"")</f>
        <v/>
      </c>
    </row>
    <row r="21" ht="20" customHeight="1">
      <c r="A21" s="8" t="n">
        <v>15</v>
      </c>
      <c r="B21" s="9" t="n"/>
      <c r="C21" s="10">
        <f>IFERROR(VLOOKUP(B21,Stammdaten!B:F,5,FALSE),"")</f>
        <v/>
      </c>
      <c r="D21" s="11" t="n"/>
      <c r="E21" s="12" t="n"/>
      <c r="F21" s="12" t="n"/>
      <c r="G21" s="13" t="n"/>
      <c r="H21" s="14">
        <f>IF(AND(E21&lt;&gt;"",F21&lt;&gt;""),IF(F21&gt;E21,(F21-E21)*24-G21/60,(F21+1-E21)*24-G21/60),"")</f>
        <v/>
      </c>
      <c r="I21" s="11" t="n"/>
      <c r="J21" s="12" t="n"/>
      <c r="K21" s="12" t="n"/>
      <c r="L21" s="13" t="n"/>
      <c r="M21" s="14">
        <f>IF(AND(J21&lt;&gt;"",K21&lt;&gt;""),IF(K21&gt;J21,(K21-J21)*24-L21/60,(K21+1-J21)*24-L21/60),"")</f>
        <v/>
      </c>
      <c r="N21" s="11" t="n"/>
      <c r="O21" s="12" t="n"/>
      <c r="P21" s="12" t="n"/>
      <c r="Q21" s="13" t="n"/>
      <c r="R21" s="14">
        <f>IF(AND(O21&lt;&gt;"",P21&lt;&gt;""),IF(P21&gt;O21,(P21-O21)*24-Q21/60,(P21+1-O21)*24-Q21/60),"")</f>
        <v/>
      </c>
      <c r="S21" s="11" t="n"/>
      <c r="T21" s="12" t="n"/>
      <c r="U21" s="12" t="n"/>
      <c r="V21" s="13" t="n"/>
      <c r="W21" s="14">
        <f>IF(AND(T21&lt;&gt;"",U21&lt;&gt;""),IF(U21&gt;T21,(U21-T21)*24-V21/60,(U21+1-T21)*24-V21/60),"")</f>
        <v/>
      </c>
      <c r="X21" s="11" t="n"/>
      <c r="Y21" s="12" t="n"/>
      <c r="Z21" s="12" t="n"/>
      <c r="AA21" s="13" t="n"/>
      <c r="AB21" s="14">
        <f>IF(AND(Y21&lt;&gt;"",Z21&lt;&gt;""),IF(Z21&gt;Y21,(Z21-Y21)*24-AA21/60,(Z21+1-Y21)*24-AA21/60),"")</f>
        <v/>
      </c>
      <c r="AC21" s="11" t="n"/>
      <c r="AD21" s="12" t="n"/>
      <c r="AE21" s="12" t="n"/>
      <c r="AF21" s="13" t="n"/>
      <c r="AG21" s="14">
        <f>IF(AND(AD21&lt;&gt;"",AE21&lt;&gt;""),IF(AE21&gt;AD21,(AE21-AD21)*24-AF21/60,(AE21+1-AD21)*24-AF21/60),"")</f>
        <v/>
      </c>
      <c r="AH21" s="11" t="n"/>
      <c r="AI21" s="12" t="n"/>
      <c r="AJ21" s="12" t="n"/>
      <c r="AK21" s="13" t="n"/>
      <c r="AL21" s="15">
        <f>IF(AND(AI21&lt;&gt;"",AJ21&lt;&gt;""),IF(AJ21&gt;AI21,(AJ21-AI21)*24-AK21/60,(AJ21+1-AI21)*24-AK21/60),"")</f>
        <v/>
      </c>
      <c r="AM21" s="16">
        <f>IFERROR(H21+M21+R21+W21+AB21+AG21+AL21,0)</f>
        <v/>
      </c>
      <c r="AN21" s="17">
        <f>IF(AND(AM21&lt;&gt;"",C21&lt;&gt;""),AM21-C21,"")</f>
        <v/>
      </c>
      <c r="AO21" s="17">
        <f>IF(AN21&lt;&gt;"",IFERROR(AO20,0)+AN21,"")</f>
        <v/>
      </c>
    </row>
    <row r="22" ht="5" customHeight="1"/>
    <row r="23" ht="18" customHeight="1">
      <c r="B23" s="18" t="inlineStr">
        <is>
          <t>Anwesend</t>
        </is>
      </c>
      <c r="D23" s="19">
        <f>COUNTIF(H7:H21,"&gt;"&amp;0)</f>
        <v/>
      </c>
      <c r="I23" s="19">
        <f>COUNTIF(M7:M21,"&gt;"&amp;0)</f>
        <v/>
      </c>
      <c r="N23" s="19">
        <f>COUNTIF(R7:R21,"&gt;"&amp;0)</f>
        <v/>
      </c>
      <c r="S23" s="19">
        <f>COUNTIF(W7:W21,"&gt;"&amp;0)</f>
        <v/>
      </c>
      <c r="X23" s="19">
        <f>COUNTIF(AB7:AB21,"&gt;"&amp;0)</f>
        <v/>
      </c>
      <c r="AC23" s="19">
        <f>COUNTIF(AG7:AG21,"&gt;"&amp;0)</f>
        <v/>
      </c>
      <c r="AH23" s="19">
        <f>COUNTIF(AL7:AL21,"&gt;"&amp;0)</f>
        <v/>
      </c>
    </row>
    <row r="24" ht="18" customHeight="1">
      <c r="B24" s="18" t="inlineStr">
        <is>
          <t>Mindest-Besetzung</t>
        </is>
      </c>
      <c r="D24" s="20" t="n">
        <v>3</v>
      </c>
      <c r="I24" s="20" t="n">
        <v>3</v>
      </c>
      <c r="N24" s="20" t="n">
        <v>3</v>
      </c>
      <c r="S24" s="20" t="n">
        <v>3</v>
      </c>
      <c r="X24" s="20" t="n">
        <v>3</v>
      </c>
      <c r="AC24" s="20" t="n">
        <v>3</v>
      </c>
      <c r="AH24" s="20" t="n">
        <v>3</v>
      </c>
    </row>
  </sheetData>
  <sheetProtection selectLockedCells="0" selectUnlockedCells="0" sheet="1" objects="0" insertRows="1" insertHyperlinks="1" autoFilter="1" scenarios="0" formatColumns="1" deleteColumns="1" insertColumns="1" pivotTables="1" deleteRows="1" formatCells="1" formatRows="1" sort="1" password="CE4B"/>
  <mergeCells count="22">
    <mergeCell ref="AH24:AL24"/>
    <mergeCell ref="X23:AB23"/>
    <mergeCell ref="AH5:AL5"/>
    <mergeCell ref="AH23:AL23"/>
    <mergeCell ref="AC24:AG24"/>
    <mergeCell ref="S23:W23"/>
    <mergeCell ref="AC5:AG5"/>
    <mergeCell ref="AC23:AG23"/>
    <mergeCell ref="N5:R5"/>
    <mergeCell ref="N23:R23"/>
    <mergeCell ref="X24:AB24"/>
    <mergeCell ref="I24:M24"/>
    <mergeCell ref="X5:AB5"/>
    <mergeCell ref="S24:W24"/>
    <mergeCell ref="I5:M5"/>
    <mergeCell ref="I23:M23"/>
    <mergeCell ref="D24:H24"/>
    <mergeCell ref="S5:W5"/>
    <mergeCell ref="N24:R24"/>
    <mergeCell ref="D5:H5"/>
    <mergeCell ref="D23:H23"/>
    <mergeCell ref="A1:AJ1"/>
  </mergeCells>
  <conditionalFormatting sqref="D7:D21">
    <cfRule type="cellIs" priority="1" operator="equal" dxfId="0">
      <formula>"F"</formula>
    </cfRule>
    <cfRule type="cellIs" priority="2" operator="equal" dxfId="1">
      <formula>"S"</formula>
    </cfRule>
    <cfRule type="cellIs" priority="3" operator="equal" dxfId="2">
      <formula>"N"</formula>
    </cfRule>
    <cfRule type="cellIs" priority="4" operator="equal" dxfId="3">
      <formula>"U"</formula>
    </cfRule>
    <cfRule type="cellIs" priority="5" operator="equal" dxfId="3">
      <formula>"K"</formula>
    </cfRule>
  </conditionalFormatting>
  <conditionalFormatting sqref="I7:I21">
    <cfRule type="cellIs" priority="6" operator="equal" dxfId="0">
      <formula>"F"</formula>
    </cfRule>
    <cfRule type="cellIs" priority="7" operator="equal" dxfId="1">
      <formula>"S"</formula>
    </cfRule>
    <cfRule type="cellIs" priority="8" operator="equal" dxfId="2">
      <formula>"N"</formula>
    </cfRule>
    <cfRule type="cellIs" priority="9" operator="equal" dxfId="3">
      <formula>"U"</formula>
    </cfRule>
    <cfRule type="cellIs" priority="10" operator="equal" dxfId="3">
      <formula>"K"</formula>
    </cfRule>
  </conditionalFormatting>
  <conditionalFormatting sqref="N7:N21">
    <cfRule type="cellIs" priority="11" operator="equal" dxfId="0">
      <formula>"F"</formula>
    </cfRule>
    <cfRule type="cellIs" priority="12" operator="equal" dxfId="1">
      <formula>"S"</formula>
    </cfRule>
    <cfRule type="cellIs" priority="13" operator="equal" dxfId="2">
      <formula>"N"</formula>
    </cfRule>
    <cfRule type="cellIs" priority="14" operator="equal" dxfId="3">
      <formula>"U"</formula>
    </cfRule>
    <cfRule type="cellIs" priority="15" operator="equal" dxfId="3">
      <formula>"K"</formula>
    </cfRule>
  </conditionalFormatting>
  <conditionalFormatting sqref="S7:S21">
    <cfRule type="cellIs" priority="16" operator="equal" dxfId="0">
      <formula>"F"</formula>
    </cfRule>
    <cfRule type="cellIs" priority="17" operator="equal" dxfId="1">
      <formula>"S"</formula>
    </cfRule>
    <cfRule type="cellIs" priority="18" operator="equal" dxfId="2">
      <formula>"N"</formula>
    </cfRule>
    <cfRule type="cellIs" priority="19" operator="equal" dxfId="3">
      <formula>"U"</formula>
    </cfRule>
    <cfRule type="cellIs" priority="20" operator="equal" dxfId="3">
      <formula>"K"</formula>
    </cfRule>
  </conditionalFormatting>
  <conditionalFormatting sqref="X7:X21">
    <cfRule type="cellIs" priority="21" operator="equal" dxfId="0">
      <formula>"F"</formula>
    </cfRule>
    <cfRule type="cellIs" priority="22" operator="equal" dxfId="1">
      <formula>"S"</formula>
    </cfRule>
    <cfRule type="cellIs" priority="23" operator="equal" dxfId="2">
      <formula>"N"</formula>
    </cfRule>
    <cfRule type="cellIs" priority="24" operator="equal" dxfId="3">
      <formula>"U"</formula>
    </cfRule>
    <cfRule type="cellIs" priority="25" operator="equal" dxfId="3">
      <formula>"K"</formula>
    </cfRule>
  </conditionalFormatting>
  <conditionalFormatting sqref="AC7:AC21">
    <cfRule type="cellIs" priority="26" operator="equal" dxfId="0">
      <formula>"F"</formula>
    </cfRule>
    <cfRule type="cellIs" priority="27" operator="equal" dxfId="1">
      <formula>"S"</formula>
    </cfRule>
    <cfRule type="cellIs" priority="28" operator="equal" dxfId="2">
      <formula>"N"</formula>
    </cfRule>
    <cfRule type="cellIs" priority="29" operator="equal" dxfId="3">
      <formula>"U"</formula>
    </cfRule>
    <cfRule type="cellIs" priority="30" operator="equal" dxfId="3">
      <formula>"K"</formula>
    </cfRule>
  </conditionalFormatting>
  <conditionalFormatting sqref="AH7:AH21">
    <cfRule type="cellIs" priority="31" operator="equal" dxfId="0">
      <formula>"F"</formula>
    </cfRule>
    <cfRule type="cellIs" priority="32" operator="equal" dxfId="1">
      <formula>"S"</formula>
    </cfRule>
    <cfRule type="cellIs" priority="33" operator="equal" dxfId="2">
      <formula>"N"</formula>
    </cfRule>
    <cfRule type="cellIs" priority="34" operator="equal" dxfId="3">
      <formula>"U"</formula>
    </cfRule>
    <cfRule type="cellIs" priority="35" operator="equal" dxfId="3">
      <formula>"K"</formula>
    </cfRule>
  </conditionalFormatting>
  <conditionalFormatting sqref="AN7:AN21">
    <cfRule type="cellIs" priority="36" operator="greaterThan" dxfId="4">
      <formula>0</formula>
    </cfRule>
    <cfRule type="cellIs" priority="37" operator="lessThan" dxfId="5">
      <formula>0</formula>
    </cfRule>
  </conditionalFormatting>
  <conditionalFormatting sqref="D23">
    <cfRule type="expression" priority="38" dxfId="6">
      <formula>D23&lt;D24</formula>
    </cfRule>
  </conditionalFormatting>
  <conditionalFormatting sqref="I23">
    <cfRule type="expression" priority="39" dxfId="6">
      <formula>I23&lt;I24</formula>
    </cfRule>
  </conditionalFormatting>
  <conditionalFormatting sqref="N23">
    <cfRule type="expression" priority="40" dxfId="6">
      <formula>N23&lt;N24</formula>
    </cfRule>
  </conditionalFormatting>
  <conditionalFormatting sqref="S23">
    <cfRule type="expression" priority="41" dxfId="6">
      <formula>S23&lt;S24</formula>
    </cfRule>
  </conditionalFormatting>
  <conditionalFormatting sqref="X23">
    <cfRule type="expression" priority="42" dxfId="6">
      <formula>X23&lt;X24</formula>
    </cfRule>
  </conditionalFormatting>
  <conditionalFormatting sqref="AC23">
    <cfRule type="expression" priority="43" dxfId="6">
      <formula>AC23&lt;AC24</formula>
    </cfRule>
  </conditionalFormatting>
  <conditionalFormatting sqref="AH23">
    <cfRule type="expression" priority="44" dxfId="6">
      <formula>AH23&lt;AH24</formula>
    </cfRule>
  </conditionalFormatting>
  <dataValidations count="2">
    <dataValidation sqref="D7 D8 D9 D10 D11 D12 D13 D14 D15 D16 D17 D18 D19 D20 D21 I7 I8 I9 I10 I11 I12 I13 I14 I15 I16 I17 I18 I19 I20 I21 N7 N8 N9 N10 N11 N12 N13 N14 N15 N16 N17 N18 N19 N20 N21 S7 S8 S9 S10 S11 S12 S13 S14 S15 S16 S17 S18 S19 S20 S21 X7 X8 X9 X10 X11 X12 X13 X14 X15 X16 X17 X18 X19 X20 X21 AC7 AC8 AC9 AC10 AC11 AC12 AC13 AC14 AC15 AC16 AC17 AC18 AC19 AC20 AC21 AH7 AH8 AH9 AH10 AH11 AH12 AH13 AH14 AH15 AH16 AH17 AH18 AH19 AH20 AH21" showDropDown="0" showInputMessage="0" showErrorMessage="0" allowBlank="1" errorTitle="Ungültiger Schichtcode" error="Bitte wählen Sie einen gültigen Schichtcode (F/S/N/U/K/X/T)" promptTitle="Schichtcode" prompt="F=Früh, S=Spät, N=Nacht, U=Urlaub, K=Krank, X=Frei, T=Teilzeit" type="list">
      <formula1>"F,S,N,U,K,X,T"</formula1>
    </dataValidation>
    <dataValidation sqref="G7 G8 G9 G10 G11 G12 G13 G14 G15 G16 G17 G18 G19 G20 G21 L7 L8 L9 L10 L11 L12 L13 L14 L15 L16 L17 L18 L19 L20 L21 Q7 Q8 Q9 Q10 Q11 Q12 Q13 Q14 Q15 Q16 Q17 Q18 Q19 Q20 Q21 V7 V8 V9 V10 V11 V12 V13 V14 V15 V16 V17 V18 V19 V20 V21 AA7 AA8 AA9 AA10 AA11 AA12 AA13 AA14 AA15 AA16 AA17 AA18 AA19 AA20 AA21 AF7 AF8 AF9 AF10 AF11 AF12 AF13 AF14 AF15 AF16 AF17 AF18 AF19 AF20 AF21 AK7 AK8 AK9 AK10 AK11 AK12 AK13 AK14 AK15 AK16 AK17 AK18 AK19 AK20 AK21" showDropDown="0" showInputMessage="0" showErrorMessage="0" allowBlank="1" errorTitle="Ungültige Pause" error="Bitte wählen Sie eine gültige Pausendauer" type="list">
      <formula1>"0,15,30,45,60"</formula1>
    </dataValidation>
  </dataValidations>
  <pageMargins left="0.75" right="0.75" top="1" bottom="1" header="0.5" footer="0.5"/>
  <pageSetup orientation="landscape" paperSize="9" fitToHeight="1" fitToWidth="1"/>
  <headerFooter>
    <oddHeader>&amp;LDienstplan — ShiftDesk</oddHeader>
    <oddFooter>&amp;Cshiftdesk.app/vorlagen/dienstplan&amp;RSeite &amp;P von &amp;N</oddFooter>
    <evenHeader/>
    <evenFooter/>
    <firstHeader/>
    <firstFooter/>
  </headerFooter>
  <legacyDrawing xmlns:r="http://schemas.openxmlformats.org/officeDocument/2006/relationships" r:id="anysvml"/>
</worksheet>
</file>

<file path=xl/worksheets/sheet2.xml><?xml version="1.0" encoding="utf-8"?>
<worksheet xmlns="http://schemas.openxmlformats.org/spreadsheetml/2006/main">
  <sheetPr>
    <tabColor rgb="0010B981"/>
    <outlinePr summaryBelow="1" summaryRight="1"/>
    <pageSetUpPr/>
  </sheetPr>
  <dimension ref="A1:J18"/>
  <sheetViews>
    <sheetView workbookViewId="0">
      <selection activeCell="A1" sqref="A1"/>
    </sheetView>
  </sheetViews>
  <sheetFormatPr baseColWidth="8" defaultRowHeight="15"/>
  <cols>
    <col width="5" customWidth="1" min="1" max="1"/>
    <col width="16" customWidth="1" min="2" max="2"/>
    <col width="14" customWidth="1" min="3" max="3"/>
    <col width="12" customWidth="1" min="4" max="4"/>
    <col width="14" customWidth="1" min="5" max="5"/>
    <col width="10" customWidth="1" min="6" max="6"/>
    <col width="14" customWidth="1" min="7" max="7"/>
    <col width="22" customWidth="1" min="8" max="8"/>
    <col width="14" customWidth="1" min="9" max="9"/>
    <col width="12" customWidth="1" min="10" max="10"/>
  </cols>
  <sheetData>
    <row r="1" ht="32" customHeight="1">
      <c r="A1" s="1" t="inlineStr">
        <is>
          <t>MITARBEITER-STAMMDATEN</t>
        </is>
      </c>
    </row>
    <row r="2" ht="22" customHeight="1">
      <c r="A2" s="21" t="inlineStr">
        <is>
          <t>Tragen Sie hier alle Mitarbeiter ein. Die Namen werden automatisch im Wochenplan als Dropdown verfügbar.</t>
        </is>
      </c>
    </row>
    <row r="3" ht="22" customHeight="1">
      <c r="A3" s="5" t="inlineStr">
        <is>
          <t>Nr.</t>
        </is>
      </c>
      <c r="B3" s="5" t="inlineStr">
        <is>
          <t>Name</t>
        </is>
      </c>
      <c r="C3" s="5" t="inlineStr">
        <is>
          <t>Vorname</t>
        </is>
      </c>
      <c r="D3" s="5" t="inlineStr">
        <is>
          <t>Personal-Nr.</t>
        </is>
      </c>
      <c r="E3" s="5" t="inlineStr">
        <is>
          <t>Vertragstyp</t>
        </is>
      </c>
      <c r="F3" s="5" t="inlineStr">
        <is>
          <t>Wochenstd.</t>
        </is>
      </c>
      <c r="G3" s="5" t="inlineStr">
        <is>
          <t>Abteilung</t>
        </is>
      </c>
      <c r="H3" s="5" t="inlineStr">
        <is>
          <t>E-Mail</t>
        </is>
      </c>
      <c r="I3" s="5" t="inlineStr">
        <is>
          <t>Telefon</t>
        </is>
      </c>
      <c r="J3" s="5" t="inlineStr">
        <is>
          <t>Status</t>
        </is>
      </c>
    </row>
    <row r="4" ht="20" customHeight="1">
      <c r="A4" s="22" t="n">
        <v>1</v>
      </c>
      <c r="B4" s="9" t="inlineStr">
        <is>
          <t>Müller</t>
        </is>
      </c>
      <c r="C4" s="9" t="inlineStr">
        <is>
          <t>Anna</t>
        </is>
      </c>
      <c r="D4" s="9" t="inlineStr">
        <is>
          <t>P-001</t>
        </is>
      </c>
      <c r="E4" s="13" t="inlineStr">
        <is>
          <t>Vollzeit</t>
        </is>
      </c>
      <c r="F4" s="13" t="n">
        <v>40</v>
      </c>
      <c r="G4" s="9" t="inlineStr">
        <is>
          <t>Service</t>
        </is>
      </c>
      <c r="H4" s="9" t="inlineStr">
        <is>
          <t>a.mueller@email.de</t>
        </is>
      </c>
      <c r="I4" s="9" t="inlineStr">
        <is>
          <t>0171-1234567</t>
        </is>
      </c>
      <c r="J4" s="13" t="inlineStr">
        <is>
          <t>Aktiv</t>
        </is>
      </c>
    </row>
    <row r="5" ht="20" customHeight="1">
      <c r="A5" s="22" t="n">
        <v>2</v>
      </c>
      <c r="B5" s="9" t="inlineStr">
        <is>
          <t>Fischer</t>
        </is>
      </c>
      <c r="C5" s="9" t="inlineStr">
        <is>
          <t>Max</t>
        </is>
      </c>
      <c r="D5" s="9" t="inlineStr">
        <is>
          <t>P-002</t>
        </is>
      </c>
      <c r="E5" s="13" t="inlineStr">
        <is>
          <t>Teilzeit</t>
        </is>
      </c>
      <c r="F5" s="13" t="n">
        <v>20</v>
      </c>
      <c r="G5" s="9" t="inlineStr">
        <is>
          <t>Küche</t>
        </is>
      </c>
      <c r="H5" s="9" t="inlineStr">
        <is>
          <t>m.fischer@email.de</t>
        </is>
      </c>
      <c r="I5" s="9" t="inlineStr">
        <is>
          <t>0172-2345678</t>
        </is>
      </c>
      <c r="J5" s="13" t="inlineStr">
        <is>
          <t>Aktiv</t>
        </is>
      </c>
    </row>
    <row r="6" ht="20" customHeight="1">
      <c r="A6" s="22" t="n">
        <v>3</v>
      </c>
      <c r="B6" s="9" t="inlineStr">
        <is>
          <t>Koch</t>
        </is>
      </c>
      <c r="C6" s="9" t="inlineStr">
        <is>
          <t>Sarah</t>
        </is>
      </c>
      <c r="D6" s="9" t="inlineStr">
        <is>
          <t>P-003</t>
        </is>
      </c>
      <c r="E6" s="13" t="inlineStr">
        <is>
          <t>Minijob</t>
        </is>
      </c>
      <c r="F6" s="13" t="n">
        <v>10</v>
      </c>
      <c r="G6" s="9" t="inlineStr">
        <is>
          <t>Service</t>
        </is>
      </c>
      <c r="H6" s="9" t="inlineStr">
        <is>
          <t>s.koch@email.de</t>
        </is>
      </c>
      <c r="I6" s="9" t="inlineStr">
        <is>
          <t>0173-3456789</t>
        </is>
      </c>
      <c r="J6" s="13" t="inlineStr">
        <is>
          <t>Aktiv</t>
        </is>
      </c>
    </row>
    <row r="7" ht="20" customHeight="1">
      <c r="A7" s="22" t="n">
        <v>4</v>
      </c>
      <c r="B7" s="9" t="inlineStr">
        <is>
          <t>Weber</t>
        </is>
      </c>
      <c r="C7" s="9" t="inlineStr">
        <is>
          <t>Lukas</t>
        </is>
      </c>
      <c r="D7" s="9" t="inlineStr">
        <is>
          <t>P-004</t>
        </is>
      </c>
      <c r="E7" s="13" t="inlineStr">
        <is>
          <t>Vollzeit</t>
        </is>
      </c>
      <c r="F7" s="13" t="n">
        <v>40</v>
      </c>
      <c r="G7" s="9" t="inlineStr">
        <is>
          <t>Küche</t>
        </is>
      </c>
      <c r="H7" s="9" t="inlineStr">
        <is>
          <t>l.weber@email.de</t>
        </is>
      </c>
      <c r="I7" s="9" t="inlineStr">
        <is>
          <t>0174-4567890</t>
        </is>
      </c>
      <c r="J7" s="13" t="inlineStr">
        <is>
          <t>Aktiv</t>
        </is>
      </c>
    </row>
    <row r="8" ht="20" customHeight="1">
      <c r="A8" s="22" t="n">
        <v>5</v>
      </c>
      <c r="B8" s="9" t="inlineStr">
        <is>
          <t>Schmidt</t>
        </is>
      </c>
      <c r="C8" s="9" t="inlineStr">
        <is>
          <t>Maria</t>
        </is>
      </c>
      <c r="D8" s="9" t="inlineStr">
        <is>
          <t>P-005</t>
        </is>
      </c>
      <c r="E8" s="13" t="inlineStr">
        <is>
          <t>Teilzeit</t>
        </is>
      </c>
      <c r="F8" s="13" t="n">
        <v>30</v>
      </c>
      <c r="G8" s="9" t="inlineStr">
        <is>
          <t>Service</t>
        </is>
      </c>
      <c r="H8" s="9" t="inlineStr">
        <is>
          <t>m.schmidt@email.de</t>
        </is>
      </c>
      <c r="I8" s="9" t="inlineStr">
        <is>
          <t>0175-5678901</t>
        </is>
      </c>
      <c r="J8" s="13" t="inlineStr">
        <is>
          <t>Aktiv</t>
        </is>
      </c>
    </row>
    <row r="9" ht="20" customHeight="1">
      <c r="A9" s="22" t="n">
        <v>6</v>
      </c>
      <c r="B9" s="9" t="n"/>
      <c r="C9" s="9" t="n"/>
      <c r="D9" s="9" t="n"/>
      <c r="E9" s="13" t="n"/>
      <c r="F9" s="13" t="n"/>
      <c r="G9" s="9" t="n"/>
      <c r="H9" s="9" t="n"/>
      <c r="I9" s="9" t="n"/>
      <c r="J9" s="13" t="n"/>
    </row>
    <row r="10" ht="20" customHeight="1">
      <c r="A10" s="22" t="n">
        <v>7</v>
      </c>
      <c r="B10" s="9" t="n"/>
      <c r="C10" s="9" t="n"/>
      <c r="D10" s="9" t="n"/>
      <c r="E10" s="13" t="n"/>
      <c r="F10" s="13" t="n"/>
      <c r="G10" s="9" t="n"/>
      <c r="H10" s="9" t="n"/>
      <c r="I10" s="9" t="n"/>
      <c r="J10" s="13" t="n"/>
    </row>
    <row r="11" ht="20" customHeight="1">
      <c r="A11" s="22" t="n">
        <v>8</v>
      </c>
      <c r="B11" s="9" t="n"/>
      <c r="C11" s="9" t="n"/>
      <c r="D11" s="9" t="n"/>
      <c r="E11" s="13" t="n"/>
      <c r="F11" s="13" t="n"/>
      <c r="G11" s="9" t="n"/>
      <c r="H11" s="9" t="n"/>
      <c r="I11" s="9" t="n"/>
      <c r="J11" s="13" t="n"/>
    </row>
    <row r="12" ht="20" customHeight="1">
      <c r="A12" s="22" t="n">
        <v>9</v>
      </c>
      <c r="B12" s="9" t="n"/>
      <c r="C12" s="9" t="n"/>
      <c r="D12" s="9" t="n"/>
      <c r="E12" s="13" t="n"/>
      <c r="F12" s="13" t="n"/>
      <c r="G12" s="9" t="n"/>
      <c r="H12" s="9" t="n"/>
      <c r="I12" s="9" t="n"/>
      <c r="J12" s="13" t="n"/>
    </row>
    <row r="13" ht="20" customHeight="1">
      <c r="A13" s="22" t="n">
        <v>10</v>
      </c>
      <c r="B13" s="9" t="n"/>
      <c r="C13" s="9" t="n"/>
      <c r="D13" s="9" t="n"/>
      <c r="E13" s="13" t="n"/>
      <c r="F13" s="13" t="n"/>
      <c r="G13" s="9" t="n"/>
      <c r="H13" s="9" t="n"/>
      <c r="I13" s="9" t="n"/>
      <c r="J13" s="13" t="n"/>
    </row>
    <row r="14" ht="20" customHeight="1">
      <c r="A14" s="22" t="n">
        <v>11</v>
      </c>
      <c r="B14" s="9" t="n"/>
      <c r="C14" s="9" t="n"/>
      <c r="D14" s="9" t="n"/>
      <c r="E14" s="13" t="n"/>
      <c r="F14" s="13" t="n"/>
      <c r="G14" s="9" t="n"/>
      <c r="H14" s="9" t="n"/>
      <c r="I14" s="9" t="n"/>
      <c r="J14" s="13" t="n"/>
    </row>
    <row r="15" ht="20" customHeight="1">
      <c r="A15" s="22" t="n">
        <v>12</v>
      </c>
      <c r="B15" s="9" t="n"/>
      <c r="C15" s="9" t="n"/>
      <c r="D15" s="9" t="n"/>
      <c r="E15" s="13" t="n"/>
      <c r="F15" s="13" t="n"/>
      <c r="G15" s="9" t="n"/>
      <c r="H15" s="9" t="n"/>
      <c r="I15" s="9" t="n"/>
      <c r="J15" s="13" t="n"/>
    </row>
    <row r="16" ht="20" customHeight="1">
      <c r="A16" s="22" t="n">
        <v>13</v>
      </c>
      <c r="B16" s="9" t="n"/>
      <c r="C16" s="9" t="n"/>
      <c r="D16" s="9" t="n"/>
      <c r="E16" s="13" t="n"/>
      <c r="F16" s="13" t="n"/>
      <c r="G16" s="9" t="n"/>
      <c r="H16" s="9" t="n"/>
      <c r="I16" s="9" t="n"/>
      <c r="J16" s="13" t="n"/>
    </row>
    <row r="17" ht="20" customHeight="1">
      <c r="A17" s="22" t="n">
        <v>14</v>
      </c>
      <c r="B17" s="9" t="n"/>
      <c r="C17" s="9" t="n"/>
      <c r="D17" s="9" t="n"/>
      <c r="E17" s="13" t="n"/>
      <c r="F17" s="13" t="n"/>
      <c r="G17" s="9" t="n"/>
      <c r="H17" s="9" t="n"/>
      <c r="I17" s="9" t="n"/>
      <c r="J17" s="13" t="n"/>
    </row>
    <row r="18" ht="20" customHeight="1">
      <c r="A18" s="22" t="n">
        <v>15</v>
      </c>
      <c r="B18" s="9" t="n"/>
      <c r="C18" s="9" t="n"/>
      <c r="D18" s="9" t="n"/>
      <c r="E18" s="13" t="n"/>
      <c r="F18" s="13" t="n"/>
      <c r="G18" s="9" t="n"/>
      <c r="H18" s="9" t="n"/>
      <c r="I18" s="9" t="n"/>
      <c r="J18" s="13" t="n"/>
    </row>
  </sheetData>
  <sheetProtection selectLockedCells="0" selectUnlockedCells="0" sheet="1" objects="0" insertRows="1" insertHyperlinks="1" autoFilter="1" scenarios="0" formatColumns="1" deleteColumns="1" insertColumns="1" pivotTables="1" deleteRows="1" formatCells="1" formatRows="1" sort="1" password="CE4B"/>
  <mergeCells count="2">
    <mergeCell ref="A1:J1"/>
    <mergeCell ref="A2:J2"/>
  </mergeCells>
  <dataValidations count="2">
    <dataValidation sqref="E4 E5 E6 E7 E8 E9 E10 E11 E12 E13 E14 E15 E16 E17 E18" showDropDown="0" showInputMessage="0" showErrorMessage="0" allowBlank="0" promptTitle="Vertragstyp" type="list">
      <formula1>"Vollzeit,Teilzeit,Minijob,Werkstudent,Azubi"</formula1>
    </dataValidation>
    <dataValidation sqref="J4 J5 J6 J7 J8 J9 J10 J11 J12 J13 J14 J15 J16 J17 J18" showDropDown="0" showInputMessage="0" showErrorMessage="0" allowBlank="0" type="list">
      <formula1>"Aktiv,Inaktiv,Im Urlaub"</formula1>
    </dataValidation>
  </dataValidations>
  <pageMargins left="0.75" right="0.75" top="1" bottom="1" header="0.5" footer="0.5"/>
</worksheet>
</file>

<file path=xl/worksheets/sheet3.xml><?xml version="1.0" encoding="utf-8"?>
<worksheet xmlns="http://schemas.openxmlformats.org/spreadsheetml/2006/main">
  <sheetPr>
    <tabColor rgb="000097A7"/>
    <outlinePr summaryBelow="1" summaryRight="1"/>
    <pageSetUpPr fitToPage="1"/>
  </sheetPr>
  <dimension ref="A1:AJ19"/>
  <sheetViews>
    <sheetView workbookViewId="0">
      <selection activeCell="A1" sqref="A1"/>
    </sheetView>
  </sheetViews>
  <sheetFormatPr baseColWidth="8" defaultRowHeight="15"/>
  <cols>
    <col width="18" customWidth="1" min="1" max="1"/>
    <col width="4" customWidth="1" min="2" max="2"/>
    <col width="4" customWidth="1" min="3" max="3"/>
    <col width="4" customWidth="1" min="4" max="4"/>
    <col width="4" customWidth="1" min="5" max="5"/>
    <col width="4" customWidth="1" min="6" max="6"/>
    <col width="4" customWidth="1" min="7" max="7"/>
    <col width="4" customWidth="1" min="8" max="8"/>
    <col width="4" customWidth="1" min="9" max="9"/>
    <col width="4" customWidth="1" min="10" max="10"/>
    <col width="4" customWidth="1" min="11" max="11"/>
    <col width="4" customWidth="1" min="12" max="12"/>
    <col width="4" customWidth="1" min="13" max="13"/>
    <col width="4" customWidth="1" min="14" max="14"/>
    <col width="4" customWidth="1" min="15" max="15"/>
    <col width="4" customWidth="1" min="16" max="16"/>
    <col width="4" customWidth="1" min="17" max="17"/>
    <col width="4" customWidth="1" min="18" max="18"/>
    <col width="4" customWidth="1" min="19" max="19"/>
    <col width="4" customWidth="1" min="20" max="20"/>
    <col width="4" customWidth="1" min="21" max="21"/>
    <col width="4" customWidth="1" min="22" max="22"/>
    <col width="4" customWidth="1" min="23" max="23"/>
    <col width="4" customWidth="1" min="24" max="24"/>
    <col width="4" customWidth="1" min="25" max="25"/>
    <col width="4" customWidth="1" min="26" max="26"/>
    <col width="4" customWidth="1" min="27" max="27"/>
    <col width="4" customWidth="1" min="28" max="28"/>
    <col width="4" customWidth="1" min="29" max="29"/>
    <col width="4" customWidth="1" min="30" max="30"/>
    <col width="4" customWidth="1" min="31" max="31"/>
    <col width="4" customWidth="1" min="32" max="32"/>
    <col width="6" customWidth="1" min="33" max="33"/>
    <col width="6" customWidth="1" min="34" max="34"/>
    <col width="6" customWidth="1" min="35" max="35"/>
    <col width="6" customWidth="1" min="36" max="36"/>
  </cols>
  <sheetData>
    <row r="1" ht="32" customHeight="1">
      <c r="A1" s="1" t="inlineStr">
        <is>
          <t>MONATSÜBERSICHT</t>
        </is>
      </c>
    </row>
    <row r="2" ht="22" customHeight="1">
      <c r="A2" s="23" t="inlineStr">
        <is>
          <t>Monat:</t>
        </is>
      </c>
      <c r="B2" s="24" t="n">
        <v>4</v>
      </c>
      <c r="C2" s="23" t="inlineStr">
        <is>
          <t>Jahr:</t>
        </is>
      </c>
      <c r="D2" s="24" t="n">
        <v>2026</v>
      </c>
    </row>
    <row r="3" ht="22" customHeight="1">
      <c r="A3" s="5" t="inlineStr">
        <is>
          <t>Mitarbeiter</t>
        </is>
      </c>
      <c r="B3" s="5" t="n">
        <v>1</v>
      </c>
      <c r="C3" s="5" t="n">
        <v>2</v>
      </c>
      <c r="D3" s="5" t="n">
        <v>3</v>
      </c>
      <c r="E3" s="5" t="n">
        <v>4</v>
      </c>
      <c r="F3" s="5" t="n">
        <v>5</v>
      </c>
      <c r="G3" s="5" t="n">
        <v>6</v>
      </c>
      <c r="H3" s="5" t="n">
        <v>7</v>
      </c>
      <c r="I3" s="5" t="n">
        <v>8</v>
      </c>
      <c r="J3" s="5" t="n">
        <v>9</v>
      </c>
      <c r="K3" s="5" t="n">
        <v>10</v>
      </c>
      <c r="L3" s="5" t="n">
        <v>11</v>
      </c>
      <c r="M3" s="5" t="n">
        <v>12</v>
      </c>
      <c r="N3" s="5" t="n">
        <v>13</v>
      </c>
      <c r="O3" s="5" t="n">
        <v>14</v>
      </c>
      <c r="P3" s="5" t="n">
        <v>15</v>
      </c>
      <c r="Q3" s="5" t="n">
        <v>16</v>
      </c>
      <c r="R3" s="5" t="n">
        <v>17</v>
      </c>
      <c r="S3" s="5" t="n">
        <v>18</v>
      </c>
      <c r="T3" s="5" t="n">
        <v>19</v>
      </c>
      <c r="U3" s="5" t="n">
        <v>20</v>
      </c>
      <c r="V3" s="5" t="n">
        <v>21</v>
      </c>
      <c r="W3" s="5" t="n">
        <v>22</v>
      </c>
      <c r="X3" s="5" t="n">
        <v>23</v>
      </c>
      <c r="Y3" s="5" t="n">
        <v>24</v>
      </c>
      <c r="Z3" s="5" t="n">
        <v>25</v>
      </c>
      <c r="AA3" s="5" t="n">
        <v>26</v>
      </c>
      <c r="AB3" s="5" t="n">
        <v>27</v>
      </c>
      <c r="AC3" s="5" t="n">
        <v>28</v>
      </c>
      <c r="AD3" s="5" t="n">
        <v>29</v>
      </c>
      <c r="AE3" s="5" t="n">
        <v>30</v>
      </c>
      <c r="AF3" s="5" t="n">
        <v>31</v>
      </c>
      <c r="AG3" s="5" t="inlineStr">
        <is>
          <t>Tage</t>
        </is>
      </c>
      <c r="AH3" s="5" t="inlineStr">
        <is>
          <t>Soll</t>
        </is>
      </c>
      <c r="AI3" s="5" t="inlineStr">
        <is>
          <t>Ist</t>
        </is>
      </c>
      <c r="AJ3" s="5" t="inlineStr">
        <is>
          <t>Diff</t>
        </is>
      </c>
    </row>
    <row r="4" ht="16" customHeight="1">
      <c r="A4" s="6" t="n"/>
      <c r="B4" s="25">
        <f>IF(DAY(DATE($D$2,$B$2,1))=1,CHOOSE(WEEKDAY(DATE($D$2,$B$2,1),2),"Mo","Di","Mi","Do","Fr","Sa","So"),"")</f>
        <v/>
      </c>
      <c r="C4" s="25">
        <f>IF(DAY(DATE($D$2,$B$2,2))=2,CHOOSE(WEEKDAY(DATE($D$2,$B$2,2),2),"Mo","Di","Mi","Do","Fr","Sa","So"),"")</f>
        <v/>
      </c>
      <c r="D4" s="25">
        <f>IF(DAY(DATE($D$2,$B$2,3))=3,CHOOSE(WEEKDAY(DATE($D$2,$B$2,3),2),"Mo","Di","Mi","Do","Fr","Sa","So"),"")</f>
        <v/>
      </c>
      <c r="E4" s="25">
        <f>IF(DAY(DATE($D$2,$B$2,4))=4,CHOOSE(WEEKDAY(DATE($D$2,$B$2,4),2),"Mo","Di","Mi","Do","Fr","Sa","So"),"")</f>
        <v/>
      </c>
      <c r="F4" s="25">
        <f>IF(DAY(DATE($D$2,$B$2,5))=5,CHOOSE(WEEKDAY(DATE($D$2,$B$2,5),2),"Mo","Di","Mi","Do","Fr","Sa","So"),"")</f>
        <v/>
      </c>
      <c r="G4" s="25">
        <f>IF(DAY(DATE($D$2,$B$2,6))=6,CHOOSE(WEEKDAY(DATE($D$2,$B$2,6),2),"Mo","Di","Mi","Do","Fr","Sa","So"),"")</f>
        <v/>
      </c>
      <c r="H4" s="25">
        <f>IF(DAY(DATE($D$2,$B$2,7))=7,CHOOSE(WEEKDAY(DATE($D$2,$B$2,7),2),"Mo","Di","Mi","Do","Fr","Sa","So"),"")</f>
        <v/>
      </c>
      <c r="I4" s="25">
        <f>IF(DAY(DATE($D$2,$B$2,8))=8,CHOOSE(WEEKDAY(DATE($D$2,$B$2,8),2),"Mo","Di","Mi","Do","Fr","Sa","So"),"")</f>
        <v/>
      </c>
      <c r="J4" s="25">
        <f>IF(DAY(DATE($D$2,$B$2,9))=9,CHOOSE(WEEKDAY(DATE($D$2,$B$2,9),2),"Mo","Di","Mi","Do","Fr","Sa","So"),"")</f>
        <v/>
      </c>
      <c r="K4" s="25">
        <f>IF(DAY(DATE($D$2,$B$2,10))=10,CHOOSE(WEEKDAY(DATE($D$2,$B$2,10),2),"Mo","Di","Mi","Do","Fr","Sa","So"),"")</f>
        <v/>
      </c>
      <c r="L4" s="25">
        <f>IF(DAY(DATE($D$2,$B$2,11))=11,CHOOSE(WEEKDAY(DATE($D$2,$B$2,11),2),"Mo","Di","Mi","Do","Fr","Sa","So"),"")</f>
        <v/>
      </c>
      <c r="M4" s="25">
        <f>IF(DAY(DATE($D$2,$B$2,12))=12,CHOOSE(WEEKDAY(DATE($D$2,$B$2,12),2),"Mo","Di","Mi","Do","Fr","Sa","So"),"")</f>
        <v/>
      </c>
      <c r="N4" s="25">
        <f>IF(DAY(DATE($D$2,$B$2,13))=13,CHOOSE(WEEKDAY(DATE($D$2,$B$2,13),2),"Mo","Di","Mi","Do","Fr","Sa","So"),"")</f>
        <v/>
      </c>
      <c r="O4" s="25">
        <f>IF(DAY(DATE($D$2,$B$2,14))=14,CHOOSE(WEEKDAY(DATE($D$2,$B$2,14),2),"Mo","Di","Mi","Do","Fr","Sa","So"),"")</f>
        <v/>
      </c>
      <c r="P4" s="25">
        <f>IF(DAY(DATE($D$2,$B$2,15))=15,CHOOSE(WEEKDAY(DATE($D$2,$B$2,15),2),"Mo","Di","Mi","Do","Fr","Sa","So"),"")</f>
        <v/>
      </c>
      <c r="Q4" s="25">
        <f>IF(DAY(DATE($D$2,$B$2,16))=16,CHOOSE(WEEKDAY(DATE($D$2,$B$2,16),2),"Mo","Di","Mi","Do","Fr","Sa","So"),"")</f>
        <v/>
      </c>
      <c r="R4" s="25">
        <f>IF(DAY(DATE($D$2,$B$2,17))=17,CHOOSE(WEEKDAY(DATE($D$2,$B$2,17),2),"Mo","Di","Mi","Do","Fr","Sa","So"),"")</f>
        <v/>
      </c>
      <c r="S4" s="25">
        <f>IF(DAY(DATE($D$2,$B$2,18))=18,CHOOSE(WEEKDAY(DATE($D$2,$B$2,18),2),"Mo","Di","Mi","Do","Fr","Sa","So"),"")</f>
        <v/>
      </c>
      <c r="T4" s="25">
        <f>IF(DAY(DATE($D$2,$B$2,19))=19,CHOOSE(WEEKDAY(DATE($D$2,$B$2,19),2),"Mo","Di","Mi","Do","Fr","Sa","So"),"")</f>
        <v/>
      </c>
      <c r="U4" s="25">
        <f>IF(DAY(DATE($D$2,$B$2,20))=20,CHOOSE(WEEKDAY(DATE($D$2,$B$2,20),2),"Mo","Di","Mi","Do","Fr","Sa","So"),"")</f>
        <v/>
      </c>
      <c r="V4" s="25">
        <f>IF(DAY(DATE($D$2,$B$2,21))=21,CHOOSE(WEEKDAY(DATE($D$2,$B$2,21),2),"Mo","Di","Mi","Do","Fr","Sa","So"),"")</f>
        <v/>
      </c>
      <c r="W4" s="25">
        <f>IF(DAY(DATE($D$2,$B$2,22))=22,CHOOSE(WEEKDAY(DATE($D$2,$B$2,22),2),"Mo","Di","Mi","Do","Fr","Sa","So"),"")</f>
        <v/>
      </c>
      <c r="X4" s="25">
        <f>IF(DAY(DATE($D$2,$B$2,23))=23,CHOOSE(WEEKDAY(DATE($D$2,$B$2,23),2),"Mo","Di","Mi","Do","Fr","Sa","So"),"")</f>
        <v/>
      </c>
      <c r="Y4" s="25">
        <f>IF(DAY(DATE($D$2,$B$2,24))=24,CHOOSE(WEEKDAY(DATE($D$2,$B$2,24),2),"Mo","Di","Mi","Do","Fr","Sa","So"),"")</f>
        <v/>
      </c>
      <c r="Z4" s="25">
        <f>IF(DAY(DATE($D$2,$B$2,25))=25,CHOOSE(WEEKDAY(DATE($D$2,$B$2,25),2),"Mo","Di","Mi","Do","Fr","Sa","So"),"")</f>
        <v/>
      </c>
      <c r="AA4" s="25">
        <f>IF(DAY(DATE($D$2,$B$2,26))=26,CHOOSE(WEEKDAY(DATE($D$2,$B$2,26),2),"Mo","Di","Mi","Do","Fr","Sa","So"),"")</f>
        <v/>
      </c>
      <c r="AB4" s="25">
        <f>IF(DAY(DATE($D$2,$B$2,27))=27,CHOOSE(WEEKDAY(DATE($D$2,$B$2,27),2),"Mo","Di","Mi","Do","Fr","Sa","So"),"")</f>
        <v/>
      </c>
      <c r="AC4" s="25">
        <f>IF(DAY(DATE($D$2,$B$2,28))=28,CHOOSE(WEEKDAY(DATE($D$2,$B$2,28),2),"Mo","Di","Mi","Do","Fr","Sa","So"),"")</f>
        <v/>
      </c>
      <c r="AD4" s="25">
        <f>IF(DAY(DATE($D$2,$B$2,29))=29,CHOOSE(WEEKDAY(DATE($D$2,$B$2,29),2),"Mo","Di","Mi","Do","Fr","Sa","So"),"")</f>
        <v/>
      </c>
      <c r="AE4" s="25">
        <f>IF(DAY(DATE($D$2,$B$2,30))=30,CHOOSE(WEEKDAY(DATE($D$2,$B$2,30),2),"Mo","Di","Mi","Do","Fr","Sa","So"),"")</f>
        <v/>
      </c>
      <c r="AF4" s="25">
        <f>IF(DAY(DATE($D$2,$B$2,31))=31,CHOOSE(WEEKDAY(DATE($D$2,$B$2,31),2),"Mo","Di","Mi","Do","Fr","Sa","So"),"")</f>
        <v/>
      </c>
      <c r="AG4" s="6" t="n"/>
      <c r="AH4" s="6" t="n"/>
      <c r="AI4" s="6" t="n"/>
      <c r="AJ4" s="6" t="n"/>
    </row>
    <row r="5" ht="18" customHeight="1">
      <c r="A5" s="9" t="inlineStr">
        <is>
          <t>Anna Müller</t>
        </is>
      </c>
      <c r="B5" s="26" t="n"/>
      <c r="C5" s="26" t="n"/>
      <c r="D5" s="26" t="n"/>
      <c r="E5" s="26" t="n"/>
      <c r="F5" s="26" t="n"/>
      <c r="G5" s="26" t="n"/>
      <c r="H5" s="26"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10">
        <f>COUNTIFS(B5:AF5,"&lt;&gt;"&amp;"",B5:AF5,"&lt;&gt;"&amp;"X",B5:AF5,"&lt;&gt;"&amp;"U",B5:AF5,"&lt;&gt;"&amp;"K")</f>
        <v/>
      </c>
      <c r="AH5" s="27" t="n"/>
      <c r="AI5" s="27" t="n"/>
      <c r="AJ5" s="10">
        <f>IF(AND(AI5&lt;&gt;"",AH5&lt;&gt;""),AI5-AH5,"")</f>
        <v/>
      </c>
    </row>
    <row r="6" ht="18" customHeight="1">
      <c r="A6" s="9" t="inlineStr">
        <is>
          <t>Max Fischer</t>
        </is>
      </c>
      <c r="B6" s="26" t="n"/>
      <c r="C6" s="26" t="n"/>
      <c r="D6" s="26"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10">
        <f>COUNTIFS(B6:AF6,"&lt;&gt;"&amp;"",B6:AF6,"&lt;&gt;"&amp;"X",B6:AF6,"&lt;&gt;"&amp;"U",B6:AF6,"&lt;&gt;"&amp;"K")</f>
        <v/>
      </c>
      <c r="AH6" s="27" t="n"/>
      <c r="AI6" s="27" t="n"/>
      <c r="AJ6" s="10">
        <f>IF(AND(AI6&lt;&gt;"",AH6&lt;&gt;""),AI6-AH6,"")</f>
        <v/>
      </c>
    </row>
    <row r="7" ht="18" customHeight="1">
      <c r="A7" s="9" t="inlineStr">
        <is>
          <t>Sarah Koch</t>
        </is>
      </c>
      <c r="B7" s="26" t="n"/>
      <c r="C7" s="26" t="n"/>
      <c r="D7" s="26" t="n"/>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10">
        <f>COUNTIFS(B7:AF7,"&lt;&gt;"&amp;"",B7:AF7,"&lt;&gt;"&amp;"X",B7:AF7,"&lt;&gt;"&amp;"U",B7:AF7,"&lt;&gt;"&amp;"K")</f>
        <v/>
      </c>
      <c r="AH7" s="27" t="n"/>
      <c r="AI7" s="27" t="n"/>
      <c r="AJ7" s="10">
        <f>IF(AND(AI7&lt;&gt;"",AH7&lt;&gt;""),AI7-AH7,"")</f>
        <v/>
      </c>
    </row>
    <row r="8" ht="18" customHeight="1">
      <c r="A8" s="9" t="inlineStr">
        <is>
          <t>Lukas Weber</t>
        </is>
      </c>
      <c r="B8" s="26" t="n"/>
      <c r="C8" s="26" t="n"/>
      <c r="D8" s="26" t="n"/>
      <c r="E8" s="26" t="n"/>
      <c r="F8" s="26" t="n"/>
      <c r="G8" s="26" t="n"/>
      <c r="H8" s="26"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10">
        <f>COUNTIFS(B8:AF8,"&lt;&gt;"&amp;"",B8:AF8,"&lt;&gt;"&amp;"X",B8:AF8,"&lt;&gt;"&amp;"U",B8:AF8,"&lt;&gt;"&amp;"K")</f>
        <v/>
      </c>
      <c r="AH8" s="27" t="n"/>
      <c r="AI8" s="27" t="n"/>
      <c r="AJ8" s="10">
        <f>IF(AND(AI8&lt;&gt;"",AH8&lt;&gt;""),AI8-AH8,"")</f>
        <v/>
      </c>
    </row>
    <row r="9" ht="18" customHeight="1">
      <c r="A9" s="9" t="inlineStr">
        <is>
          <t>Maria Schmidt</t>
        </is>
      </c>
      <c r="B9" s="26" t="n"/>
      <c r="C9" s="26" t="n"/>
      <c r="D9" s="26" t="n"/>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10">
        <f>COUNTIFS(B9:AF9,"&lt;&gt;"&amp;"",B9:AF9,"&lt;&gt;"&amp;"X",B9:AF9,"&lt;&gt;"&amp;"U",B9:AF9,"&lt;&gt;"&amp;"K")</f>
        <v/>
      </c>
      <c r="AH9" s="27" t="n"/>
      <c r="AI9" s="27" t="n"/>
      <c r="AJ9" s="10">
        <f>IF(AND(AI9&lt;&gt;"",AH9&lt;&gt;""),AI9-AH9,"")</f>
        <v/>
      </c>
    </row>
    <row r="10" ht="18" customHeight="1">
      <c r="A10" s="9" t="n"/>
      <c r="B10" s="26" t="n"/>
      <c r="C10" s="26" t="n"/>
      <c r="D10" s="26" t="n"/>
      <c r="E10" s="26" t="n"/>
      <c r="F10" s="26" t="n"/>
      <c r="G10" s="26" t="n"/>
      <c r="H10" s="26"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10">
        <f>COUNTIFS(B10:AF10,"&lt;&gt;"&amp;"",B10:AF10,"&lt;&gt;"&amp;"X",B10:AF10,"&lt;&gt;"&amp;"U",B10:AF10,"&lt;&gt;"&amp;"K")</f>
        <v/>
      </c>
      <c r="AH10" s="27" t="n"/>
      <c r="AI10" s="27" t="n"/>
      <c r="AJ10" s="10">
        <f>IF(AND(AI10&lt;&gt;"",AH10&lt;&gt;""),AI10-AH10,"")</f>
        <v/>
      </c>
    </row>
    <row r="11" ht="18" customHeight="1">
      <c r="A11" s="9" t="n"/>
      <c r="B11" s="26" t="n"/>
      <c r="C11" s="26" t="n"/>
      <c r="D11" s="26" t="n"/>
      <c r="E11" s="26" t="n"/>
      <c r="F11" s="26" t="n"/>
      <c r="G11" s="26" t="n"/>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10">
        <f>COUNTIFS(B11:AF11,"&lt;&gt;"&amp;"",B11:AF11,"&lt;&gt;"&amp;"X",B11:AF11,"&lt;&gt;"&amp;"U",B11:AF11,"&lt;&gt;"&amp;"K")</f>
        <v/>
      </c>
      <c r="AH11" s="27" t="n"/>
      <c r="AI11" s="27" t="n"/>
      <c r="AJ11" s="10">
        <f>IF(AND(AI11&lt;&gt;"",AH11&lt;&gt;""),AI11-AH11,"")</f>
        <v/>
      </c>
    </row>
    <row r="12" ht="18" customHeight="1">
      <c r="A12" s="9" t="n"/>
      <c r="B12" s="26" t="n"/>
      <c r="C12" s="26" t="n"/>
      <c r="D12" s="26" t="n"/>
      <c r="E12" s="26" t="n"/>
      <c r="F12" s="26" t="n"/>
      <c r="G12" s="26" t="n"/>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10">
        <f>COUNTIFS(B12:AF12,"&lt;&gt;"&amp;"",B12:AF12,"&lt;&gt;"&amp;"X",B12:AF12,"&lt;&gt;"&amp;"U",B12:AF12,"&lt;&gt;"&amp;"K")</f>
        <v/>
      </c>
      <c r="AH12" s="27" t="n"/>
      <c r="AI12" s="27" t="n"/>
      <c r="AJ12" s="10">
        <f>IF(AND(AI12&lt;&gt;"",AH12&lt;&gt;""),AI12-AH12,"")</f>
        <v/>
      </c>
    </row>
    <row r="13" ht="18" customHeight="1">
      <c r="A13" s="9" t="n"/>
      <c r="B13" s="26" t="n"/>
      <c r="C13" s="26" t="n"/>
      <c r="D13" s="26" t="n"/>
      <c r="E13" s="26" t="n"/>
      <c r="F13" s="26" t="n"/>
      <c r="G13" s="26" t="n"/>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10">
        <f>COUNTIFS(B13:AF13,"&lt;&gt;"&amp;"",B13:AF13,"&lt;&gt;"&amp;"X",B13:AF13,"&lt;&gt;"&amp;"U",B13:AF13,"&lt;&gt;"&amp;"K")</f>
        <v/>
      </c>
      <c r="AH13" s="27" t="n"/>
      <c r="AI13" s="27" t="n"/>
      <c r="AJ13" s="10">
        <f>IF(AND(AI13&lt;&gt;"",AH13&lt;&gt;""),AI13-AH13,"")</f>
        <v/>
      </c>
    </row>
    <row r="14" ht="18" customHeight="1">
      <c r="A14" s="9" t="n"/>
      <c r="B14" s="26" t="n"/>
      <c r="C14" s="26" t="n"/>
      <c r="D14" s="26" t="n"/>
      <c r="E14" s="26" t="n"/>
      <c r="F14" s="26" t="n"/>
      <c r="G14" s="26" t="n"/>
      <c r="H14" s="26"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10">
        <f>COUNTIFS(B14:AF14,"&lt;&gt;"&amp;"",B14:AF14,"&lt;&gt;"&amp;"X",B14:AF14,"&lt;&gt;"&amp;"U",B14:AF14,"&lt;&gt;"&amp;"K")</f>
        <v/>
      </c>
      <c r="AH14" s="27" t="n"/>
      <c r="AI14" s="27" t="n"/>
      <c r="AJ14" s="10">
        <f>IF(AND(AI14&lt;&gt;"",AH14&lt;&gt;""),AI14-AH14,"")</f>
        <v/>
      </c>
    </row>
    <row r="15" ht="18" customHeight="1">
      <c r="A15" s="9" t="n"/>
      <c r="B15" s="26" t="n"/>
      <c r="C15" s="26" t="n"/>
      <c r="D15" s="26" t="n"/>
      <c r="E15" s="26" t="n"/>
      <c r="F15" s="26" t="n"/>
      <c r="G15" s="26" t="n"/>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10">
        <f>COUNTIFS(B15:AF15,"&lt;&gt;"&amp;"",B15:AF15,"&lt;&gt;"&amp;"X",B15:AF15,"&lt;&gt;"&amp;"U",B15:AF15,"&lt;&gt;"&amp;"K")</f>
        <v/>
      </c>
      <c r="AH15" s="27" t="n"/>
      <c r="AI15" s="27" t="n"/>
      <c r="AJ15" s="10">
        <f>IF(AND(AI15&lt;&gt;"",AH15&lt;&gt;""),AI15-AH15,"")</f>
        <v/>
      </c>
    </row>
    <row r="16" ht="18" customHeight="1">
      <c r="A16" s="9" t="n"/>
      <c r="B16" s="26" t="n"/>
      <c r="C16" s="26" t="n"/>
      <c r="D16" s="26" t="n"/>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10">
        <f>COUNTIFS(B16:AF16,"&lt;&gt;"&amp;"",B16:AF16,"&lt;&gt;"&amp;"X",B16:AF16,"&lt;&gt;"&amp;"U",B16:AF16,"&lt;&gt;"&amp;"K")</f>
        <v/>
      </c>
      <c r="AH16" s="27" t="n"/>
      <c r="AI16" s="27" t="n"/>
      <c r="AJ16" s="10">
        <f>IF(AND(AI16&lt;&gt;"",AH16&lt;&gt;""),AI16-AH16,"")</f>
        <v/>
      </c>
    </row>
    <row r="17" ht="18" customHeight="1">
      <c r="A17" s="9" t="n"/>
      <c r="B17" s="26" t="n"/>
      <c r="C17" s="26" t="n"/>
      <c r="D17" s="26" t="n"/>
      <c r="E17" s="26"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10">
        <f>COUNTIFS(B17:AF17,"&lt;&gt;"&amp;"",B17:AF17,"&lt;&gt;"&amp;"X",B17:AF17,"&lt;&gt;"&amp;"U",B17:AF17,"&lt;&gt;"&amp;"K")</f>
        <v/>
      </c>
      <c r="AH17" s="27" t="n"/>
      <c r="AI17" s="27" t="n"/>
      <c r="AJ17" s="10">
        <f>IF(AND(AI17&lt;&gt;"",AH17&lt;&gt;""),AI17-AH17,"")</f>
        <v/>
      </c>
    </row>
    <row r="18" ht="18" customHeight="1">
      <c r="A18" s="9" t="n"/>
      <c r="B18" s="26" t="n"/>
      <c r="C18" s="26" t="n"/>
      <c r="D18" s="26" t="n"/>
      <c r="E18" s="26" t="n"/>
      <c r="F18" s="26" t="n"/>
      <c r="G18" s="26" t="n"/>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10">
        <f>COUNTIFS(B18:AF18,"&lt;&gt;"&amp;"",B18:AF18,"&lt;&gt;"&amp;"X",B18:AF18,"&lt;&gt;"&amp;"U",B18:AF18,"&lt;&gt;"&amp;"K")</f>
        <v/>
      </c>
      <c r="AH18" s="27" t="n"/>
      <c r="AI18" s="27" t="n"/>
      <c r="AJ18" s="10">
        <f>IF(AND(AI18&lt;&gt;"",AH18&lt;&gt;""),AI18-AH18,"")</f>
        <v/>
      </c>
    </row>
    <row r="19" ht="18" customHeight="1">
      <c r="A19" s="9" t="n"/>
      <c r="B19" s="26" t="n"/>
      <c r="C19" s="26" t="n"/>
      <c r="D19" s="26" t="n"/>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10">
        <f>COUNTIFS(B19:AF19,"&lt;&gt;"&amp;"",B19:AF19,"&lt;&gt;"&amp;"X",B19:AF19,"&lt;&gt;"&amp;"U",B19:AF19,"&lt;&gt;"&amp;"K")</f>
        <v/>
      </c>
      <c r="AH19" s="27" t="n"/>
      <c r="AI19" s="27" t="n"/>
      <c r="AJ19" s="10">
        <f>IF(AND(AI19&lt;&gt;"",AH19&lt;&gt;""),AI19-AH19,"")</f>
        <v/>
      </c>
    </row>
  </sheetData>
  <sheetProtection selectLockedCells="0" selectUnlockedCells="0" sheet="1" objects="0" insertRows="1" insertHyperlinks="1" autoFilter="1" scenarios="0" formatColumns="1" deleteColumns="1" insertColumns="1" pivotTables="1" deleteRows="1" formatCells="1" formatRows="1" sort="1" password="CE4B"/>
  <mergeCells count="1">
    <mergeCell ref="A1:AH1"/>
  </mergeCells>
  <conditionalFormatting sqref="B5:B19">
    <cfRule type="cellIs" priority="1" operator="equal" dxfId="0">
      <formula>"F"</formula>
    </cfRule>
    <cfRule type="cellIs" priority="2" operator="equal" dxfId="1">
      <formula>"S"</formula>
    </cfRule>
    <cfRule type="cellIs" priority="3" operator="equal" dxfId="2">
      <formula>"N"</formula>
    </cfRule>
    <cfRule type="cellIs" priority="4" operator="equal" dxfId="7">
      <formula>"U"</formula>
    </cfRule>
    <cfRule type="cellIs" priority="5" operator="equal" dxfId="7">
      <formula>"K"</formula>
    </cfRule>
  </conditionalFormatting>
  <conditionalFormatting sqref="C5:C19">
    <cfRule type="cellIs" priority="6" operator="equal" dxfId="0">
      <formula>"F"</formula>
    </cfRule>
    <cfRule type="cellIs" priority="7" operator="equal" dxfId="1">
      <formula>"S"</formula>
    </cfRule>
    <cfRule type="cellIs" priority="8" operator="equal" dxfId="2">
      <formula>"N"</formula>
    </cfRule>
    <cfRule type="cellIs" priority="9" operator="equal" dxfId="7">
      <formula>"U"</formula>
    </cfRule>
    <cfRule type="cellIs" priority="10" operator="equal" dxfId="7">
      <formula>"K"</formula>
    </cfRule>
  </conditionalFormatting>
  <conditionalFormatting sqref="D5:D19">
    <cfRule type="cellIs" priority="11" operator="equal" dxfId="0">
      <formula>"F"</formula>
    </cfRule>
    <cfRule type="cellIs" priority="12" operator="equal" dxfId="1">
      <formula>"S"</formula>
    </cfRule>
    <cfRule type="cellIs" priority="13" operator="equal" dxfId="2">
      <formula>"N"</formula>
    </cfRule>
    <cfRule type="cellIs" priority="14" operator="equal" dxfId="7">
      <formula>"U"</formula>
    </cfRule>
    <cfRule type="cellIs" priority="15" operator="equal" dxfId="7">
      <formula>"K"</formula>
    </cfRule>
  </conditionalFormatting>
  <conditionalFormatting sqref="E5:E19">
    <cfRule type="cellIs" priority="16" operator="equal" dxfId="0">
      <formula>"F"</formula>
    </cfRule>
    <cfRule type="cellIs" priority="17" operator="equal" dxfId="1">
      <formula>"S"</formula>
    </cfRule>
    <cfRule type="cellIs" priority="18" operator="equal" dxfId="2">
      <formula>"N"</formula>
    </cfRule>
    <cfRule type="cellIs" priority="19" operator="equal" dxfId="7">
      <formula>"U"</formula>
    </cfRule>
    <cfRule type="cellIs" priority="20" operator="equal" dxfId="7">
      <formula>"K"</formula>
    </cfRule>
  </conditionalFormatting>
  <conditionalFormatting sqref="F5:F19">
    <cfRule type="cellIs" priority="21" operator="equal" dxfId="0">
      <formula>"F"</formula>
    </cfRule>
    <cfRule type="cellIs" priority="22" operator="equal" dxfId="1">
      <formula>"S"</formula>
    </cfRule>
    <cfRule type="cellIs" priority="23" operator="equal" dxfId="2">
      <formula>"N"</formula>
    </cfRule>
    <cfRule type="cellIs" priority="24" operator="equal" dxfId="7">
      <formula>"U"</formula>
    </cfRule>
    <cfRule type="cellIs" priority="25" operator="equal" dxfId="7">
      <formula>"K"</formula>
    </cfRule>
  </conditionalFormatting>
  <conditionalFormatting sqref="G5:G19">
    <cfRule type="cellIs" priority="26" operator="equal" dxfId="0">
      <formula>"F"</formula>
    </cfRule>
    <cfRule type="cellIs" priority="27" operator="equal" dxfId="1">
      <formula>"S"</formula>
    </cfRule>
    <cfRule type="cellIs" priority="28" operator="equal" dxfId="2">
      <formula>"N"</formula>
    </cfRule>
    <cfRule type="cellIs" priority="29" operator="equal" dxfId="7">
      <formula>"U"</formula>
    </cfRule>
    <cfRule type="cellIs" priority="30" operator="equal" dxfId="7">
      <formula>"K"</formula>
    </cfRule>
  </conditionalFormatting>
  <conditionalFormatting sqref="H5:H19">
    <cfRule type="cellIs" priority="31" operator="equal" dxfId="0">
      <formula>"F"</formula>
    </cfRule>
    <cfRule type="cellIs" priority="32" operator="equal" dxfId="1">
      <formula>"S"</formula>
    </cfRule>
    <cfRule type="cellIs" priority="33" operator="equal" dxfId="2">
      <formula>"N"</formula>
    </cfRule>
    <cfRule type="cellIs" priority="34" operator="equal" dxfId="7">
      <formula>"U"</formula>
    </cfRule>
    <cfRule type="cellIs" priority="35" operator="equal" dxfId="7">
      <formula>"K"</formula>
    </cfRule>
  </conditionalFormatting>
  <conditionalFormatting sqref="I5:I19">
    <cfRule type="cellIs" priority="36" operator="equal" dxfId="0">
      <formula>"F"</formula>
    </cfRule>
    <cfRule type="cellIs" priority="37" operator="equal" dxfId="1">
      <formula>"S"</formula>
    </cfRule>
    <cfRule type="cellIs" priority="38" operator="equal" dxfId="2">
      <formula>"N"</formula>
    </cfRule>
    <cfRule type="cellIs" priority="39" operator="equal" dxfId="7">
      <formula>"U"</formula>
    </cfRule>
    <cfRule type="cellIs" priority="40" operator="equal" dxfId="7">
      <formula>"K"</formula>
    </cfRule>
  </conditionalFormatting>
  <conditionalFormatting sqref="J5:J19">
    <cfRule type="cellIs" priority="41" operator="equal" dxfId="0">
      <formula>"F"</formula>
    </cfRule>
    <cfRule type="cellIs" priority="42" operator="equal" dxfId="1">
      <formula>"S"</formula>
    </cfRule>
    <cfRule type="cellIs" priority="43" operator="equal" dxfId="2">
      <formula>"N"</formula>
    </cfRule>
    <cfRule type="cellIs" priority="44" operator="equal" dxfId="7">
      <formula>"U"</formula>
    </cfRule>
    <cfRule type="cellIs" priority="45" operator="equal" dxfId="7">
      <formula>"K"</formula>
    </cfRule>
  </conditionalFormatting>
  <conditionalFormatting sqref="K5:K19">
    <cfRule type="cellIs" priority="46" operator="equal" dxfId="0">
      <formula>"F"</formula>
    </cfRule>
    <cfRule type="cellIs" priority="47" operator="equal" dxfId="1">
      <formula>"S"</formula>
    </cfRule>
    <cfRule type="cellIs" priority="48" operator="equal" dxfId="2">
      <formula>"N"</formula>
    </cfRule>
    <cfRule type="cellIs" priority="49" operator="equal" dxfId="7">
      <formula>"U"</formula>
    </cfRule>
    <cfRule type="cellIs" priority="50" operator="equal" dxfId="7">
      <formula>"K"</formula>
    </cfRule>
  </conditionalFormatting>
  <conditionalFormatting sqref="L5:L19">
    <cfRule type="cellIs" priority="51" operator="equal" dxfId="0">
      <formula>"F"</formula>
    </cfRule>
    <cfRule type="cellIs" priority="52" operator="equal" dxfId="1">
      <formula>"S"</formula>
    </cfRule>
    <cfRule type="cellIs" priority="53" operator="equal" dxfId="2">
      <formula>"N"</formula>
    </cfRule>
    <cfRule type="cellIs" priority="54" operator="equal" dxfId="7">
      <formula>"U"</formula>
    </cfRule>
    <cfRule type="cellIs" priority="55" operator="equal" dxfId="7">
      <formula>"K"</formula>
    </cfRule>
  </conditionalFormatting>
  <conditionalFormatting sqref="M5:M19">
    <cfRule type="cellIs" priority="56" operator="equal" dxfId="0">
      <formula>"F"</formula>
    </cfRule>
    <cfRule type="cellIs" priority="57" operator="equal" dxfId="1">
      <formula>"S"</formula>
    </cfRule>
    <cfRule type="cellIs" priority="58" operator="equal" dxfId="2">
      <formula>"N"</formula>
    </cfRule>
    <cfRule type="cellIs" priority="59" operator="equal" dxfId="7">
      <formula>"U"</formula>
    </cfRule>
    <cfRule type="cellIs" priority="60" operator="equal" dxfId="7">
      <formula>"K"</formula>
    </cfRule>
  </conditionalFormatting>
  <conditionalFormatting sqref="N5:N19">
    <cfRule type="cellIs" priority="61" operator="equal" dxfId="0">
      <formula>"F"</formula>
    </cfRule>
    <cfRule type="cellIs" priority="62" operator="equal" dxfId="1">
      <formula>"S"</formula>
    </cfRule>
    <cfRule type="cellIs" priority="63" operator="equal" dxfId="2">
      <formula>"N"</formula>
    </cfRule>
    <cfRule type="cellIs" priority="64" operator="equal" dxfId="7">
      <formula>"U"</formula>
    </cfRule>
    <cfRule type="cellIs" priority="65" operator="equal" dxfId="7">
      <formula>"K"</formula>
    </cfRule>
  </conditionalFormatting>
  <conditionalFormatting sqref="O5:O19">
    <cfRule type="cellIs" priority="66" operator="equal" dxfId="0">
      <formula>"F"</formula>
    </cfRule>
    <cfRule type="cellIs" priority="67" operator="equal" dxfId="1">
      <formula>"S"</formula>
    </cfRule>
    <cfRule type="cellIs" priority="68" operator="equal" dxfId="2">
      <formula>"N"</formula>
    </cfRule>
    <cfRule type="cellIs" priority="69" operator="equal" dxfId="7">
      <formula>"U"</formula>
    </cfRule>
    <cfRule type="cellIs" priority="70" operator="equal" dxfId="7">
      <formula>"K"</formula>
    </cfRule>
  </conditionalFormatting>
  <conditionalFormatting sqref="P5:P19">
    <cfRule type="cellIs" priority="71" operator="equal" dxfId="0">
      <formula>"F"</formula>
    </cfRule>
    <cfRule type="cellIs" priority="72" operator="equal" dxfId="1">
      <formula>"S"</formula>
    </cfRule>
    <cfRule type="cellIs" priority="73" operator="equal" dxfId="2">
      <formula>"N"</formula>
    </cfRule>
    <cfRule type="cellIs" priority="74" operator="equal" dxfId="7">
      <formula>"U"</formula>
    </cfRule>
    <cfRule type="cellIs" priority="75" operator="equal" dxfId="7">
      <formula>"K"</formula>
    </cfRule>
  </conditionalFormatting>
  <conditionalFormatting sqref="Q5:Q19">
    <cfRule type="cellIs" priority="76" operator="equal" dxfId="0">
      <formula>"F"</formula>
    </cfRule>
    <cfRule type="cellIs" priority="77" operator="equal" dxfId="1">
      <formula>"S"</formula>
    </cfRule>
    <cfRule type="cellIs" priority="78" operator="equal" dxfId="2">
      <formula>"N"</formula>
    </cfRule>
    <cfRule type="cellIs" priority="79" operator="equal" dxfId="7">
      <formula>"U"</formula>
    </cfRule>
    <cfRule type="cellIs" priority="80" operator="equal" dxfId="7">
      <formula>"K"</formula>
    </cfRule>
  </conditionalFormatting>
  <conditionalFormatting sqref="R5:R19">
    <cfRule type="cellIs" priority="81" operator="equal" dxfId="0">
      <formula>"F"</formula>
    </cfRule>
    <cfRule type="cellIs" priority="82" operator="equal" dxfId="1">
      <formula>"S"</formula>
    </cfRule>
    <cfRule type="cellIs" priority="83" operator="equal" dxfId="2">
      <formula>"N"</formula>
    </cfRule>
    <cfRule type="cellIs" priority="84" operator="equal" dxfId="7">
      <formula>"U"</formula>
    </cfRule>
    <cfRule type="cellIs" priority="85" operator="equal" dxfId="7">
      <formula>"K"</formula>
    </cfRule>
  </conditionalFormatting>
  <conditionalFormatting sqref="S5:S19">
    <cfRule type="cellIs" priority="86" operator="equal" dxfId="0">
      <formula>"F"</formula>
    </cfRule>
    <cfRule type="cellIs" priority="87" operator="equal" dxfId="1">
      <formula>"S"</formula>
    </cfRule>
    <cfRule type="cellIs" priority="88" operator="equal" dxfId="2">
      <formula>"N"</formula>
    </cfRule>
    <cfRule type="cellIs" priority="89" operator="equal" dxfId="7">
      <formula>"U"</formula>
    </cfRule>
    <cfRule type="cellIs" priority="90" operator="equal" dxfId="7">
      <formula>"K"</formula>
    </cfRule>
  </conditionalFormatting>
  <conditionalFormatting sqref="T5:T19">
    <cfRule type="cellIs" priority="91" operator="equal" dxfId="0">
      <formula>"F"</formula>
    </cfRule>
    <cfRule type="cellIs" priority="92" operator="equal" dxfId="1">
      <formula>"S"</formula>
    </cfRule>
    <cfRule type="cellIs" priority="93" operator="equal" dxfId="2">
      <formula>"N"</formula>
    </cfRule>
    <cfRule type="cellIs" priority="94" operator="equal" dxfId="7">
      <formula>"U"</formula>
    </cfRule>
    <cfRule type="cellIs" priority="95" operator="equal" dxfId="7">
      <formula>"K"</formula>
    </cfRule>
  </conditionalFormatting>
  <conditionalFormatting sqref="U5:U19">
    <cfRule type="cellIs" priority="96" operator="equal" dxfId="0">
      <formula>"F"</formula>
    </cfRule>
    <cfRule type="cellIs" priority="97" operator="equal" dxfId="1">
      <formula>"S"</formula>
    </cfRule>
    <cfRule type="cellIs" priority="98" operator="equal" dxfId="2">
      <formula>"N"</formula>
    </cfRule>
    <cfRule type="cellIs" priority="99" operator="equal" dxfId="7">
      <formula>"U"</formula>
    </cfRule>
    <cfRule type="cellIs" priority="100" operator="equal" dxfId="7">
      <formula>"K"</formula>
    </cfRule>
  </conditionalFormatting>
  <conditionalFormatting sqref="V5:V19">
    <cfRule type="cellIs" priority="101" operator="equal" dxfId="0">
      <formula>"F"</formula>
    </cfRule>
    <cfRule type="cellIs" priority="102" operator="equal" dxfId="1">
      <formula>"S"</formula>
    </cfRule>
    <cfRule type="cellIs" priority="103" operator="equal" dxfId="2">
      <formula>"N"</formula>
    </cfRule>
    <cfRule type="cellIs" priority="104" operator="equal" dxfId="7">
      <formula>"U"</formula>
    </cfRule>
    <cfRule type="cellIs" priority="105" operator="equal" dxfId="7">
      <formula>"K"</formula>
    </cfRule>
  </conditionalFormatting>
  <conditionalFormatting sqref="W5:W19">
    <cfRule type="cellIs" priority="106" operator="equal" dxfId="0">
      <formula>"F"</formula>
    </cfRule>
    <cfRule type="cellIs" priority="107" operator="equal" dxfId="1">
      <formula>"S"</formula>
    </cfRule>
    <cfRule type="cellIs" priority="108" operator="equal" dxfId="2">
      <formula>"N"</formula>
    </cfRule>
    <cfRule type="cellIs" priority="109" operator="equal" dxfId="7">
      <formula>"U"</formula>
    </cfRule>
    <cfRule type="cellIs" priority="110" operator="equal" dxfId="7">
      <formula>"K"</formula>
    </cfRule>
  </conditionalFormatting>
  <conditionalFormatting sqref="X5:X19">
    <cfRule type="cellIs" priority="111" operator="equal" dxfId="0">
      <formula>"F"</formula>
    </cfRule>
    <cfRule type="cellIs" priority="112" operator="equal" dxfId="1">
      <formula>"S"</formula>
    </cfRule>
    <cfRule type="cellIs" priority="113" operator="equal" dxfId="2">
      <formula>"N"</formula>
    </cfRule>
    <cfRule type="cellIs" priority="114" operator="equal" dxfId="7">
      <formula>"U"</formula>
    </cfRule>
    <cfRule type="cellIs" priority="115" operator="equal" dxfId="7">
      <formula>"K"</formula>
    </cfRule>
  </conditionalFormatting>
  <conditionalFormatting sqref="Y5:Y19">
    <cfRule type="cellIs" priority="116" operator="equal" dxfId="0">
      <formula>"F"</formula>
    </cfRule>
    <cfRule type="cellIs" priority="117" operator="equal" dxfId="1">
      <formula>"S"</formula>
    </cfRule>
    <cfRule type="cellIs" priority="118" operator="equal" dxfId="2">
      <formula>"N"</formula>
    </cfRule>
    <cfRule type="cellIs" priority="119" operator="equal" dxfId="7">
      <formula>"U"</formula>
    </cfRule>
    <cfRule type="cellIs" priority="120" operator="equal" dxfId="7">
      <formula>"K"</formula>
    </cfRule>
  </conditionalFormatting>
  <conditionalFormatting sqref="Z5:Z19">
    <cfRule type="cellIs" priority="121" operator="equal" dxfId="0">
      <formula>"F"</formula>
    </cfRule>
    <cfRule type="cellIs" priority="122" operator="equal" dxfId="1">
      <formula>"S"</formula>
    </cfRule>
    <cfRule type="cellIs" priority="123" operator="equal" dxfId="2">
      <formula>"N"</formula>
    </cfRule>
    <cfRule type="cellIs" priority="124" operator="equal" dxfId="7">
      <formula>"U"</formula>
    </cfRule>
    <cfRule type="cellIs" priority="125" operator="equal" dxfId="7">
      <formula>"K"</formula>
    </cfRule>
  </conditionalFormatting>
  <conditionalFormatting sqref="AA5:AA19">
    <cfRule type="cellIs" priority="126" operator="equal" dxfId="0">
      <formula>"F"</formula>
    </cfRule>
    <cfRule type="cellIs" priority="127" operator="equal" dxfId="1">
      <formula>"S"</formula>
    </cfRule>
    <cfRule type="cellIs" priority="128" operator="equal" dxfId="2">
      <formula>"N"</formula>
    </cfRule>
    <cfRule type="cellIs" priority="129" operator="equal" dxfId="7">
      <formula>"U"</formula>
    </cfRule>
    <cfRule type="cellIs" priority="130" operator="equal" dxfId="7">
      <formula>"K"</formula>
    </cfRule>
  </conditionalFormatting>
  <conditionalFormatting sqref="AB5:AB19">
    <cfRule type="cellIs" priority="131" operator="equal" dxfId="0">
      <formula>"F"</formula>
    </cfRule>
    <cfRule type="cellIs" priority="132" operator="equal" dxfId="1">
      <formula>"S"</formula>
    </cfRule>
    <cfRule type="cellIs" priority="133" operator="equal" dxfId="2">
      <formula>"N"</formula>
    </cfRule>
    <cfRule type="cellIs" priority="134" operator="equal" dxfId="7">
      <formula>"U"</formula>
    </cfRule>
    <cfRule type="cellIs" priority="135" operator="equal" dxfId="7">
      <formula>"K"</formula>
    </cfRule>
  </conditionalFormatting>
  <conditionalFormatting sqref="AC5:AC19">
    <cfRule type="cellIs" priority="136" operator="equal" dxfId="0">
      <formula>"F"</formula>
    </cfRule>
    <cfRule type="cellIs" priority="137" operator="equal" dxfId="1">
      <formula>"S"</formula>
    </cfRule>
    <cfRule type="cellIs" priority="138" operator="equal" dxfId="2">
      <formula>"N"</formula>
    </cfRule>
    <cfRule type="cellIs" priority="139" operator="equal" dxfId="7">
      <formula>"U"</formula>
    </cfRule>
    <cfRule type="cellIs" priority="140" operator="equal" dxfId="7">
      <formula>"K"</formula>
    </cfRule>
  </conditionalFormatting>
  <conditionalFormatting sqref="AD5:AD19">
    <cfRule type="cellIs" priority="141" operator="equal" dxfId="0">
      <formula>"F"</formula>
    </cfRule>
    <cfRule type="cellIs" priority="142" operator="equal" dxfId="1">
      <formula>"S"</formula>
    </cfRule>
    <cfRule type="cellIs" priority="143" operator="equal" dxfId="2">
      <formula>"N"</formula>
    </cfRule>
    <cfRule type="cellIs" priority="144" operator="equal" dxfId="7">
      <formula>"U"</formula>
    </cfRule>
    <cfRule type="cellIs" priority="145" operator="equal" dxfId="7">
      <formula>"K"</formula>
    </cfRule>
  </conditionalFormatting>
  <conditionalFormatting sqref="AE5:AE19">
    <cfRule type="cellIs" priority="146" operator="equal" dxfId="0">
      <formula>"F"</formula>
    </cfRule>
    <cfRule type="cellIs" priority="147" operator="equal" dxfId="1">
      <formula>"S"</formula>
    </cfRule>
    <cfRule type="cellIs" priority="148" operator="equal" dxfId="2">
      <formula>"N"</formula>
    </cfRule>
    <cfRule type="cellIs" priority="149" operator="equal" dxfId="7">
      <formula>"U"</formula>
    </cfRule>
    <cfRule type="cellIs" priority="150" operator="equal" dxfId="7">
      <formula>"K"</formula>
    </cfRule>
  </conditionalFormatting>
  <conditionalFormatting sqref="AF5:AF19">
    <cfRule type="cellIs" priority="151" operator="equal" dxfId="0">
      <formula>"F"</formula>
    </cfRule>
    <cfRule type="cellIs" priority="152" operator="equal" dxfId="1">
      <formula>"S"</formula>
    </cfRule>
    <cfRule type="cellIs" priority="153" operator="equal" dxfId="2">
      <formula>"N"</formula>
    </cfRule>
    <cfRule type="cellIs" priority="154" operator="equal" dxfId="7">
      <formula>"U"</formula>
    </cfRule>
    <cfRule type="cellIs" priority="155" operator="equal" dxfId="7">
      <formula>"K"</formula>
    </cfRule>
  </conditionalFormatting>
  <conditionalFormatting sqref="B4:B19">
    <cfRule type="expression" priority="156" dxfId="7">
      <formula>AND(DAY(DATE($D$2,$B$2,1))=1,WEEKDAY(DATE($D$2,$B$2,1),2)&gt;=6)</formula>
    </cfRule>
  </conditionalFormatting>
  <conditionalFormatting sqref="C4:C19">
    <cfRule type="expression" priority="157" dxfId="7">
      <formula>AND(DAY(DATE($D$2,$B$2,2))=2,WEEKDAY(DATE($D$2,$B$2,2),2)&gt;=6)</formula>
    </cfRule>
  </conditionalFormatting>
  <conditionalFormatting sqref="D4:D19">
    <cfRule type="expression" priority="158" dxfId="7">
      <formula>AND(DAY(DATE($D$2,$B$2,3))=3,WEEKDAY(DATE($D$2,$B$2,3),2)&gt;=6)</formula>
    </cfRule>
  </conditionalFormatting>
  <conditionalFormatting sqref="E4:E19">
    <cfRule type="expression" priority="159" dxfId="7">
      <formula>AND(DAY(DATE($D$2,$B$2,4))=4,WEEKDAY(DATE($D$2,$B$2,4),2)&gt;=6)</formula>
    </cfRule>
  </conditionalFormatting>
  <conditionalFormatting sqref="F4:F19">
    <cfRule type="expression" priority="160" dxfId="7">
      <formula>AND(DAY(DATE($D$2,$B$2,5))=5,WEEKDAY(DATE($D$2,$B$2,5),2)&gt;=6)</formula>
    </cfRule>
  </conditionalFormatting>
  <conditionalFormatting sqref="G4:G19">
    <cfRule type="expression" priority="161" dxfId="7">
      <formula>AND(DAY(DATE($D$2,$B$2,6))=6,WEEKDAY(DATE($D$2,$B$2,6),2)&gt;=6)</formula>
    </cfRule>
  </conditionalFormatting>
  <conditionalFormatting sqref="H4:H19">
    <cfRule type="expression" priority="162" dxfId="7">
      <formula>AND(DAY(DATE($D$2,$B$2,7))=7,WEEKDAY(DATE($D$2,$B$2,7),2)&gt;=6)</formula>
    </cfRule>
  </conditionalFormatting>
  <conditionalFormatting sqref="I4:I19">
    <cfRule type="expression" priority="163" dxfId="7">
      <formula>AND(DAY(DATE($D$2,$B$2,8))=8,WEEKDAY(DATE($D$2,$B$2,8),2)&gt;=6)</formula>
    </cfRule>
  </conditionalFormatting>
  <conditionalFormatting sqref="J4:J19">
    <cfRule type="expression" priority="164" dxfId="7">
      <formula>AND(DAY(DATE($D$2,$B$2,9))=9,WEEKDAY(DATE($D$2,$B$2,9),2)&gt;=6)</formula>
    </cfRule>
  </conditionalFormatting>
  <conditionalFormatting sqref="K4:K19">
    <cfRule type="expression" priority="165" dxfId="7">
      <formula>AND(DAY(DATE($D$2,$B$2,10))=10,WEEKDAY(DATE($D$2,$B$2,10),2)&gt;=6)</formula>
    </cfRule>
  </conditionalFormatting>
  <conditionalFormatting sqref="L4:L19">
    <cfRule type="expression" priority="166" dxfId="7">
      <formula>AND(DAY(DATE($D$2,$B$2,11))=11,WEEKDAY(DATE($D$2,$B$2,11),2)&gt;=6)</formula>
    </cfRule>
  </conditionalFormatting>
  <conditionalFormatting sqref="M4:M19">
    <cfRule type="expression" priority="167" dxfId="7">
      <formula>AND(DAY(DATE($D$2,$B$2,12))=12,WEEKDAY(DATE($D$2,$B$2,12),2)&gt;=6)</formula>
    </cfRule>
  </conditionalFormatting>
  <conditionalFormatting sqref="N4:N19">
    <cfRule type="expression" priority="168" dxfId="7">
      <formula>AND(DAY(DATE($D$2,$B$2,13))=13,WEEKDAY(DATE($D$2,$B$2,13),2)&gt;=6)</formula>
    </cfRule>
  </conditionalFormatting>
  <conditionalFormatting sqref="O4:O19">
    <cfRule type="expression" priority="169" dxfId="7">
      <formula>AND(DAY(DATE($D$2,$B$2,14))=14,WEEKDAY(DATE($D$2,$B$2,14),2)&gt;=6)</formula>
    </cfRule>
  </conditionalFormatting>
  <conditionalFormatting sqref="P4:P19">
    <cfRule type="expression" priority="170" dxfId="7">
      <formula>AND(DAY(DATE($D$2,$B$2,15))=15,WEEKDAY(DATE($D$2,$B$2,15),2)&gt;=6)</formula>
    </cfRule>
  </conditionalFormatting>
  <conditionalFormatting sqref="Q4:Q19">
    <cfRule type="expression" priority="171" dxfId="7">
      <formula>AND(DAY(DATE($D$2,$B$2,16))=16,WEEKDAY(DATE($D$2,$B$2,16),2)&gt;=6)</formula>
    </cfRule>
  </conditionalFormatting>
  <conditionalFormatting sqref="R4:R19">
    <cfRule type="expression" priority="172" dxfId="7">
      <formula>AND(DAY(DATE($D$2,$B$2,17))=17,WEEKDAY(DATE($D$2,$B$2,17),2)&gt;=6)</formula>
    </cfRule>
  </conditionalFormatting>
  <conditionalFormatting sqref="S4:S19">
    <cfRule type="expression" priority="173" dxfId="7">
      <formula>AND(DAY(DATE($D$2,$B$2,18))=18,WEEKDAY(DATE($D$2,$B$2,18),2)&gt;=6)</formula>
    </cfRule>
  </conditionalFormatting>
  <conditionalFormatting sqref="T4:T19">
    <cfRule type="expression" priority="174" dxfId="7">
      <formula>AND(DAY(DATE($D$2,$B$2,19))=19,WEEKDAY(DATE($D$2,$B$2,19),2)&gt;=6)</formula>
    </cfRule>
  </conditionalFormatting>
  <conditionalFormatting sqref="U4:U19">
    <cfRule type="expression" priority="175" dxfId="7">
      <formula>AND(DAY(DATE($D$2,$B$2,20))=20,WEEKDAY(DATE($D$2,$B$2,20),2)&gt;=6)</formula>
    </cfRule>
  </conditionalFormatting>
  <conditionalFormatting sqref="V4:V19">
    <cfRule type="expression" priority="176" dxfId="7">
      <formula>AND(DAY(DATE($D$2,$B$2,21))=21,WEEKDAY(DATE($D$2,$B$2,21),2)&gt;=6)</formula>
    </cfRule>
  </conditionalFormatting>
  <conditionalFormatting sqref="W4:W19">
    <cfRule type="expression" priority="177" dxfId="7">
      <formula>AND(DAY(DATE($D$2,$B$2,22))=22,WEEKDAY(DATE($D$2,$B$2,22),2)&gt;=6)</formula>
    </cfRule>
  </conditionalFormatting>
  <conditionalFormatting sqref="X4:X19">
    <cfRule type="expression" priority="178" dxfId="7">
      <formula>AND(DAY(DATE($D$2,$B$2,23))=23,WEEKDAY(DATE($D$2,$B$2,23),2)&gt;=6)</formula>
    </cfRule>
  </conditionalFormatting>
  <conditionalFormatting sqref="Y4:Y19">
    <cfRule type="expression" priority="179" dxfId="7">
      <formula>AND(DAY(DATE($D$2,$B$2,24))=24,WEEKDAY(DATE($D$2,$B$2,24),2)&gt;=6)</formula>
    </cfRule>
  </conditionalFormatting>
  <conditionalFormatting sqref="Z4:Z19">
    <cfRule type="expression" priority="180" dxfId="7">
      <formula>AND(DAY(DATE($D$2,$B$2,25))=25,WEEKDAY(DATE($D$2,$B$2,25),2)&gt;=6)</formula>
    </cfRule>
  </conditionalFormatting>
  <conditionalFormatting sqref="AA4:AA19">
    <cfRule type="expression" priority="181" dxfId="7">
      <formula>AND(DAY(DATE($D$2,$B$2,26))=26,WEEKDAY(DATE($D$2,$B$2,26),2)&gt;=6)</formula>
    </cfRule>
  </conditionalFormatting>
  <conditionalFormatting sqref="AB4:AB19">
    <cfRule type="expression" priority="182" dxfId="7">
      <formula>AND(DAY(DATE($D$2,$B$2,27))=27,WEEKDAY(DATE($D$2,$B$2,27),2)&gt;=6)</formula>
    </cfRule>
  </conditionalFormatting>
  <conditionalFormatting sqref="AC4:AC19">
    <cfRule type="expression" priority="183" dxfId="7">
      <formula>AND(DAY(DATE($D$2,$B$2,28))=28,WEEKDAY(DATE($D$2,$B$2,28),2)&gt;=6)</formula>
    </cfRule>
  </conditionalFormatting>
  <conditionalFormatting sqref="AD4:AD19">
    <cfRule type="expression" priority="184" dxfId="7">
      <formula>AND(DAY(DATE($D$2,$B$2,29))=29,WEEKDAY(DATE($D$2,$B$2,29),2)&gt;=6)</formula>
    </cfRule>
  </conditionalFormatting>
  <conditionalFormatting sqref="AE4:AE19">
    <cfRule type="expression" priority="185" dxfId="7">
      <formula>AND(DAY(DATE($D$2,$B$2,30))=30,WEEKDAY(DATE($D$2,$B$2,30),2)&gt;=6)</formula>
    </cfRule>
  </conditionalFormatting>
  <conditionalFormatting sqref="AF4:AF19">
    <cfRule type="expression" priority="186" dxfId="7">
      <formula>AND(DAY(DATE($D$2,$B$2,31))=31,WEEKDAY(DATE($D$2,$B$2,31),2)&gt;=6)</formula>
    </cfRule>
  </conditionalFormatting>
  <conditionalFormatting sqref="AJ5:AJ19">
    <cfRule type="cellIs" priority="187" operator="greaterThan" dxfId="4">
      <formula>0</formula>
    </cfRule>
    <cfRule type="cellIs" priority="188" operator="lessThan" dxfId="5">
      <formula>0</formula>
    </cfRule>
  </conditionalFormatting>
  <dataValidations count="1">
    <dataValidation sqref="B5 B6 B7 B8 B9 B10 B11 B12 B13 B14 B15 B16 B17 B18 B19 C5 C6 C7 C8 C9 C10 C11 C12 C13 C14 C15 C16 C17 C18 C19 D5 D6 D7 D8 D9 D10 D11 D12 D13 D14 D15 D16 D17 D18 D19 E5 E6 E7 E8 E9 E10 E11 E12 E13 E14 E15 E16 E17 E18 E19 F5 F6 F7 F8 F9 F10 F11 F12 F13 F14 F15 F16 F17 F18 F19 G5 G6 G7 G8 G9 G10 G11 G12 G13 G14 G15 G16 G17 G18 G19 H5 H6 H7 H8 H9 H10 H11 H12 H13 H14 H15 H16 H17 H18 H19 I5 I6 I7 I8 I9 I10 I11 I12 I13 I14 I15 I16 I17 I18 I19 J5 J6 J7 J8 J9 J10 J11 J12 J13 J14 J15 J16 J17 J18 J19 K5 K6 K7 K8 K9 K10 K11 K12 K13 K14 K15 K16 K17 K18 K19 L5 L6 L7 L8 L9 L10 L11 L12 L13 L14 L15 L16 L17 L18 L19 M5 M6 M7 M8 M9 M10 M11 M12 M13 M14 M15 M16 M17 M18 M19 N5 N6 N7 N8 N9 N10 N11 N12 N13 N14 N15 N16 N17 N18 N19 O5 O6 O7 O8 O9 O10 O11 O12 O13 O14 O15 O16 O17 O18 O19 P5 P6 P7 P8 P9 P10 P11 P12 P13 P14 P15 P16 P17 P18 P19 Q5 Q6 Q7 Q8 Q9 Q10 Q11 Q12 Q13 Q14 Q15 Q16 Q17 Q18 Q19 R5 R6 R7 R8 R9 R10 R11 R12 R13 R14 R15 R16 R17 R18 R19 S5 S6 S7 S8 S9 S10 S11 S12 S13 S14 S15 S16 S17 S18 S19 T5 T6 T7 T8 T9 T10 T11 T12 T13 T14 T15 T16 T17 T18 T19 U5 U6 U7 U8 U9 U10 U11 U12 U13 U14 U15 U16 U17 U18 U19 V5 V6 V7 V8 V9 V10 V11 V12 V13 V14 V15 V16 V17 V18 V19 W5 W6 W7 W8 W9 W10 W11 W12 W13 W14 W15 W16 W17 W18 W19 X5 X6 X7 X8 X9 X10 X11 X12 X13 X14 X15 X16 X17 X18 X19 Y5 Y6 Y7 Y8 Y9 Y10 Y11 Y12 Y13 Y14 Y15 Y16 Y17 Y18 Y19 Z5 Z6 Z7 Z8 Z9 Z10 Z11 Z12 Z13 Z14 Z15 Z16 Z17 Z18 Z19 AA5 AA6 AA7 AA8 AA9 AA10 AA11 AA12 AA13 AA14 AA15 AA16 AA17 AA18 AA19 AB5 AB6 AB7 AB8 AB9 AB10 AB11 AB12 AB13 AB14 AB15 AB16 AB17 AB18 AB19 AC5 AC6 AC7 AC8 AC9 AC10 AC11 AC12 AC13 AC14 AC15 AC16 AC17 AC18 AC19 AD5 AD6 AD7 AD8 AD9 AD10 AD11 AD12 AD13 AD14 AD15 AD16 AD17 AD18 AD19 AE5 AE6 AE7 AE8 AE9 AE10 AE11 AE12 AE13 AE14 AE15 AE16 AE17 AE18 AE19 AF5 AF6 AF7 AF8 AF9 AF10 AF11 AF12 AF13 AF14 AF15 AF16 AF17 AF18 AF19" showDropDown="0" showInputMessage="0" showErrorMessage="0" allowBlank="1" type="list">
      <formula1>"F,S,N,U,K,X,T"</formula1>
    </dataValidation>
  </dataValidations>
  <pageMargins left="0.75" right="0.75" top="1" bottom="1" header="0.5" footer="0.5"/>
  <pageSetup orientation="landscape" paperSize="9" fitToHeight="1" fitToWidth="1"/>
</worksheet>
</file>

<file path=xl/worksheets/sheet4.xml><?xml version="1.0" encoding="utf-8"?>
<worksheet xmlns="http://schemas.openxmlformats.org/spreadsheetml/2006/main">
  <sheetPr>
    <tabColor rgb="00D97706"/>
    <outlinePr summaryBelow="1" summaryRight="1"/>
    <pageSetUpPr/>
  </sheetPr>
  <dimension ref="A1:B29"/>
  <sheetViews>
    <sheetView workbookViewId="0">
      <selection activeCell="A1" sqref="A1"/>
    </sheetView>
  </sheetViews>
  <sheetFormatPr baseColWidth="8" defaultRowHeight="15"/>
  <cols>
    <col width="5" customWidth="1" min="1" max="1"/>
    <col width="80" customWidth="1" min="2" max="2"/>
  </cols>
  <sheetData>
    <row r="1" ht="32" customHeight="1">
      <c r="A1" s="1" t="inlineStr">
        <is>
          <t>ANLEITUNG — DIENSTPLAN-VORLAGE</t>
        </is>
      </c>
    </row>
    <row r="2">
      <c r="A2" s="28" t="inlineStr"/>
      <c r="B2" s="29" t="inlineStr"/>
    </row>
    <row r="3" ht="26" customHeight="1">
      <c r="A3" s="28" t="inlineStr"/>
      <c r="B3" s="30" t="inlineStr">
        <is>
          <t>So nutzen Sie diese Vorlage:</t>
        </is>
      </c>
    </row>
    <row r="4">
      <c r="A4" s="23" t="inlineStr">
        <is>
          <t>1.</t>
        </is>
      </c>
      <c r="B4" s="29" t="inlineStr">
        <is>
          <t>Stammdaten ausfüllen: Tragen Sie Ihre Mitarbeiter im Tab "Stammdaten" ein (Name, Vertragstyp, Wochenstunden). Die Namen erscheinen automatisch als Dropdown im Wochenplan.</t>
        </is>
      </c>
    </row>
    <row r="5">
      <c r="A5" s="23" t="inlineStr">
        <is>
          <t>2.</t>
        </is>
      </c>
      <c r="B5" s="29" t="inlineStr">
        <is>
          <t>Wochenplan ausfüllen: Wählen Sie für jeden Tag den Schichtcode (F/S/N/U/K/X) per Dropdown. Tragen Sie Von-Bis-Zeiten und Pausendauer ein. Die Stunden werden automatisch berechnet.</t>
        </is>
      </c>
    </row>
    <row r="6">
      <c r="A6" s="23" t="inlineStr">
        <is>
          <t>3.</t>
        </is>
      </c>
      <c r="B6" s="29" t="inlineStr">
        <is>
          <t>Besetzung prüfen: Die Zeile "Anwesend" zeigt, wie viele Mitarbeiter pro Tag eingeplant sind. Liegt die Zahl unter der Mindestbesetzung, wird sie rot markiert.</t>
        </is>
      </c>
    </row>
    <row r="7">
      <c r="A7" s="23" t="inlineStr">
        <is>
          <t>4.</t>
        </is>
      </c>
      <c r="B7" s="29" t="inlineStr">
        <is>
          <t>Monatsübersicht nutzen: Tragen Sie Monat und Jahr ein. Die Wochentage werden automatisch berechnet, Wochenenden grau hinterlegt.</t>
        </is>
      </c>
    </row>
    <row r="8">
      <c r="A8" s="23" t="inlineStr">
        <is>
          <t>5.</t>
        </is>
      </c>
      <c r="B8" s="29" t="inlineStr">
        <is>
          <t>Ausdrucken: Der Wochenplan ist für A4-Querformat optimiert. Drucken Sie ihn aus und hängen Sie ihn im Pausenraum auf.</t>
        </is>
      </c>
    </row>
    <row r="9">
      <c r="A9" s="28" t="inlineStr"/>
      <c r="B9" s="29" t="inlineStr"/>
    </row>
    <row r="10" ht="26" customHeight="1">
      <c r="A10" s="28" t="inlineStr"/>
      <c r="B10" s="30" t="inlineStr">
        <is>
          <t>Schichtkürzel-Referenz:</t>
        </is>
      </c>
    </row>
    <row r="11">
      <c r="A11" s="28" t="inlineStr">
        <is>
          <t>F</t>
        </is>
      </c>
      <c r="B11" s="29" t="inlineStr">
        <is>
          <t>Frühschicht (z.B. 06:00 – 14:00) — hellblau markiert</t>
        </is>
      </c>
    </row>
    <row r="12">
      <c r="A12" s="28" t="inlineStr">
        <is>
          <t>S</t>
        </is>
      </c>
      <c r="B12" s="29" t="inlineStr">
        <is>
          <t>Spätschicht (z.B. 14:00 – 22:00) — hellorange markiert</t>
        </is>
      </c>
    </row>
    <row r="13">
      <c r="A13" s="28" t="inlineStr">
        <is>
          <t>N</t>
        </is>
      </c>
      <c r="B13" s="29" t="inlineStr">
        <is>
          <t>Nachtschicht (z.B. 22:00 – 06:00) — helllila markiert</t>
        </is>
      </c>
    </row>
    <row r="14">
      <c r="A14" s="28" t="inlineStr">
        <is>
          <t>U</t>
        </is>
      </c>
      <c r="B14" s="29" t="inlineStr">
        <is>
          <t>Urlaub — hellgrau markiert</t>
        </is>
      </c>
    </row>
    <row r="15">
      <c r="A15" s="28" t="inlineStr">
        <is>
          <t>K</t>
        </is>
      </c>
      <c r="B15" s="29" t="inlineStr">
        <is>
          <t>Krank — hellgrau markiert</t>
        </is>
      </c>
    </row>
    <row r="16">
      <c r="A16" s="28" t="inlineStr">
        <is>
          <t>X</t>
        </is>
      </c>
      <c r="B16" s="29" t="inlineStr">
        <is>
          <t>Frei / kein Einsatz</t>
        </is>
      </c>
    </row>
    <row r="17">
      <c r="A17" s="28" t="inlineStr">
        <is>
          <t>T</t>
        </is>
      </c>
      <c r="B17" s="29" t="inlineStr">
        <is>
          <t>Teilzeit-Schicht (individuelle Zeiten)</t>
        </is>
      </c>
    </row>
    <row r="18">
      <c r="A18" s="28" t="inlineStr"/>
      <c r="B18" s="29" t="inlineStr"/>
    </row>
    <row r="19" ht="26" customHeight="1">
      <c r="A19" s="28" t="inlineStr"/>
      <c r="B19" s="30" t="inlineStr">
        <is>
          <t>Hinweise:</t>
        </is>
      </c>
    </row>
    <row r="20">
      <c r="A20" s="28" t="inlineStr">
        <is>
          <t>•</t>
        </is>
      </c>
      <c r="B20" s="29" t="inlineStr">
        <is>
          <t>Gelb hinterlegte Zellen sind editierbar. Graue Zellen enthalten Formeln — bitte nicht überschreiben.</t>
        </is>
      </c>
    </row>
    <row r="21">
      <c r="A21" s="28" t="inlineStr">
        <is>
          <t>•</t>
        </is>
      </c>
      <c r="B21" s="29" t="inlineStr">
        <is>
          <t>Der Blattschutz verhindert versehentliches Überschreiben von Formeln. Sie können ihn unter "Überprüfen → Blattschutz aufheben" entfernen (kein Passwort nötig).</t>
        </is>
      </c>
    </row>
    <row r="22">
      <c r="A22" s="28" t="inlineStr">
        <is>
          <t>•</t>
        </is>
      </c>
      <c r="B22" s="29" t="inlineStr">
        <is>
          <t>Die Soll-Stunden im Wochenplan werden automatisch aus den Stammdaten gezogen (Verknüpfung über den Mitarbeiternamen).</t>
        </is>
      </c>
    </row>
    <row r="23">
      <c r="A23" s="28" t="inlineStr"/>
      <c r="B23" s="29" t="inlineStr"/>
    </row>
    <row r="24" ht="26" customHeight="1">
      <c r="A24" s="28" t="inlineStr"/>
      <c r="B24" s="30" t="inlineStr">
        <is>
          <t>Über diese Vorlage:</t>
        </is>
      </c>
    </row>
    <row r="25">
      <c r="A25" s="28" t="inlineStr"/>
      <c r="B25" s="29" t="inlineStr">
        <is>
          <t>Diese Vorlage wurde von ShiftDesk erstellt — der modernen Software für Dienstplanung, Zeiterfassung und Abwesenheitsverwaltung.</t>
        </is>
      </c>
    </row>
    <row r="26">
      <c r="A26" s="28" t="inlineStr"/>
      <c r="B26" s="29" t="inlineStr">
        <is>
          <t>Ab ca. 10 Mitarbeitern wird die Dienstplanung per Excel zunehmend aufwändig. ShiftDesk automatisiert den gesamten Prozess: intelligente Schichtplanung, automatische ArbZG-Prüfung, Mitarbeiter-App und vieles mehr.</t>
        </is>
      </c>
    </row>
    <row r="27">
      <c r="A27" s="28" t="inlineStr"/>
      <c r="B27" s="29" t="inlineStr"/>
    </row>
    <row r="28">
      <c r="A28" s="28" t="inlineStr">
        <is>
          <t>→</t>
        </is>
      </c>
      <c r="B28" s="31" t="inlineStr">
        <is>
          <t>Jetzt 14 Tage kostenlos testen: shiftdesk.app/testen</t>
        </is>
      </c>
    </row>
    <row r="29">
      <c r="A29" s="28" t="inlineStr"/>
      <c r="B29" s="32" t="inlineStr">
        <is>
          <t>Mehr Vorlagen: shiftdesk.app/vorlagen/dienstplan</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2026-04-13T21:56:26Z</dcterms:created>
  <dcterms:modified xsi:type="dcterms:W3CDTF">2026-04-13T21:56:26Z</dcterms:modified>
</cp:coreProperties>
</file>